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pvpb\Desktop\"/>
    </mc:Choice>
  </mc:AlternateContent>
  <xr:revisionPtr revIDLastSave="0" documentId="13_ncr:1_{A7E59C12-1530-4968-89F4-1CECAD8A7DE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osebni izvještaji" sheetId="15" r:id="rId1"/>
    <sheet name="Obrazloženje" sheetId="14" r:id="rId2"/>
    <sheet name="naslovna" sheetId="13" r:id="rId3"/>
    <sheet name="SAŽETAK" sheetId="1" r:id="rId4"/>
    <sheet name=" Račun prihoda i rashoda" sheetId="3" r:id="rId5"/>
    <sheet name="PR-RAS" sheetId="17" r:id="rId6"/>
    <sheet name="Rashodi i prihodi prema izvoru" sheetId="8" r:id="rId7"/>
    <sheet name="Rashodi prema funkcijskoj k " sheetId="11" r:id="rId8"/>
    <sheet name="Račun financiranja " sheetId="9" r:id="rId9"/>
    <sheet name="Sheet1" sheetId="18" r:id="rId10"/>
    <sheet name="Račun fin prema izvorima f" sheetId="10" r:id="rId11"/>
    <sheet name="Programska klasifikacija" sheetId="7" r:id="rId12"/>
    <sheet name="instrukcije" sheetId="16" r:id="rId13"/>
  </sheets>
  <definedNames>
    <definedName name="page55" localSheetId="2">naslovna!#REF!</definedName>
    <definedName name="page55" localSheetId="1">Obrazloženje!#REF!</definedName>
    <definedName name="page55" localSheetId="0">'Posebni izvještaji'!#REF!</definedName>
    <definedName name="page56" localSheetId="2">naslovna!#REF!</definedName>
    <definedName name="page56" localSheetId="1">Obrazloženje!#REF!</definedName>
    <definedName name="page56" localSheetId="0">'Posebni izvještaji'!#REF!</definedName>
    <definedName name="page57" localSheetId="2">naslovna!#REF!</definedName>
    <definedName name="page57" localSheetId="1">Obrazloženje!#REF!</definedName>
    <definedName name="page57" localSheetId="0">'Posebni izvještaji'!#REF!</definedName>
    <definedName name="page58" localSheetId="2">naslovna!#REF!</definedName>
    <definedName name="page58" localSheetId="1">Obrazloženje!#REF!</definedName>
    <definedName name="page58" localSheetId="0">'Posebni izvještaji'!#REF!</definedName>
    <definedName name="page59" localSheetId="2">naslovna!#REF!</definedName>
    <definedName name="page59" localSheetId="1">Obrazloženje!#REF!</definedName>
    <definedName name="page59" localSheetId="0">'Posebni izvještaji'!#REF!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" l="1"/>
  <c r="I23" i="3"/>
  <c r="H23" i="3"/>
  <c r="G121" i="3"/>
  <c r="G108" i="3"/>
  <c r="G105" i="3"/>
  <c r="G100" i="3"/>
  <c r="G101" i="3"/>
  <c r="G102" i="3"/>
  <c r="G103" i="3"/>
  <c r="G104" i="3"/>
  <c r="G99" i="3"/>
  <c r="G97" i="3"/>
  <c r="G88" i="3"/>
  <c r="G89" i="3"/>
  <c r="G90" i="3"/>
  <c r="G91" i="3"/>
  <c r="G92" i="3"/>
  <c r="G93" i="3"/>
  <c r="G94" i="3"/>
  <c r="G95" i="3"/>
  <c r="G87" i="3"/>
  <c r="G85" i="3"/>
  <c r="G81" i="3"/>
  <c r="G82" i="3"/>
  <c r="G83" i="3"/>
  <c r="G84" i="3"/>
  <c r="G80" i="3"/>
  <c r="G77" i="3"/>
  <c r="G78" i="3"/>
  <c r="G76" i="3"/>
  <c r="G75" i="3"/>
  <c r="G72" i="3"/>
  <c r="G71" i="3"/>
  <c r="G69" i="3"/>
  <c r="G67" i="3"/>
  <c r="I41" i="3"/>
  <c r="H41" i="3"/>
  <c r="J41" i="3"/>
  <c r="G22" i="3"/>
  <c r="G41" i="3"/>
  <c r="G55" i="3"/>
  <c r="G54" i="3"/>
  <c r="C12" i="8"/>
  <c r="F16" i="8" l="1"/>
  <c r="C16" i="8"/>
  <c r="C17" i="8"/>
  <c r="F12" i="8"/>
  <c r="C8" i="8"/>
  <c r="F8" i="8"/>
  <c r="C9" i="11"/>
  <c r="H11" i="7"/>
  <c r="H21" i="7" l="1"/>
  <c r="F1019" i="17" l="1"/>
  <c r="F1018" i="17"/>
  <c r="F1017" i="17"/>
  <c r="F1016" i="17"/>
  <c r="F1015" i="17"/>
  <c r="F1014" i="17"/>
  <c r="F1013" i="17"/>
  <c r="F1012" i="17"/>
  <c r="F1009" i="17"/>
  <c r="F1008" i="17"/>
  <c r="F1007" i="17"/>
  <c r="F1006" i="17"/>
  <c r="F1005" i="17"/>
  <c r="F1004" i="17"/>
  <c r="F1003" i="17"/>
  <c r="F1002" i="17"/>
  <c r="F1001" i="17"/>
  <c r="F1000" i="17"/>
  <c r="F999" i="17"/>
  <c r="F998" i="17"/>
  <c r="F997" i="17"/>
  <c r="F996" i="17"/>
  <c r="F995" i="17"/>
  <c r="F994" i="17"/>
  <c r="F993" i="17"/>
  <c r="F992" i="17"/>
  <c r="F991" i="17"/>
  <c r="F990" i="17"/>
  <c r="F989" i="17"/>
  <c r="F988" i="17"/>
  <c r="F987" i="17"/>
  <c r="F986" i="17"/>
  <c r="F985" i="17"/>
  <c r="F984" i="17"/>
  <c r="F983" i="17"/>
  <c r="F982" i="17"/>
  <c r="F981" i="17"/>
  <c r="F980" i="17"/>
  <c r="F979" i="17"/>
  <c r="F978" i="17"/>
  <c r="F977" i="17"/>
  <c r="F976" i="17"/>
  <c r="F975" i="17"/>
  <c r="F974" i="17"/>
  <c r="F973" i="17"/>
  <c r="F972" i="17"/>
  <c r="F971" i="17"/>
  <c r="F970" i="17"/>
  <c r="F969" i="17"/>
  <c r="F968" i="17"/>
  <c r="F967" i="17"/>
  <c r="F966" i="17"/>
  <c r="F965" i="17"/>
  <c r="F964" i="17"/>
  <c r="F963" i="17"/>
  <c r="F962" i="17"/>
  <c r="F961" i="17"/>
  <c r="F960" i="17"/>
  <c r="F959" i="17"/>
  <c r="F958" i="17"/>
  <c r="F957" i="17"/>
  <c r="F956" i="17"/>
  <c r="F955" i="17"/>
  <c r="F954" i="17"/>
  <c r="F953" i="17"/>
  <c r="F952" i="17"/>
  <c r="F951" i="17"/>
  <c r="F950" i="17"/>
  <c r="F949" i="17"/>
  <c r="F948" i="17"/>
  <c r="F947" i="17"/>
  <c r="F946" i="17"/>
  <c r="F945" i="17"/>
  <c r="F944" i="17"/>
  <c r="F943" i="17"/>
  <c r="F942" i="17"/>
  <c r="F941" i="17"/>
  <c r="F940" i="17"/>
  <c r="F939" i="17"/>
  <c r="F938" i="17"/>
  <c r="F937" i="17"/>
  <c r="F936" i="17"/>
  <c r="F935" i="17"/>
  <c r="F934" i="17"/>
  <c r="F933" i="17"/>
  <c r="F932" i="17"/>
  <c r="F931" i="17"/>
  <c r="F930" i="17"/>
  <c r="F929" i="17"/>
  <c r="F928" i="17"/>
  <c r="F927" i="17"/>
  <c r="F926" i="17"/>
  <c r="F925" i="17"/>
  <c r="F924" i="17"/>
  <c r="F923" i="17"/>
  <c r="F922" i="17"/>
  <c r="F921" i="17"/>
  <c r="F920" i="17"/>
  <c r="F919" i="17"/>
  <c r="F918" i="17"/>
  <c r="F917" i="17"/>
  <c r="F916" i="17"/>
  <c r="F915" i="17"/>
  <c r="F914" i="17"/>
  <c r="F913" i="17"/>
  <c r="F912" i="17"/>
  <c r="F911" i="17"/>
  <c r="F910" i="17"/>
  <c r="F909" i="17"/>
  <c r="F908" i="17"/>
  <c r="F907" i="17"/>
  <c r="F906" i="17"/>
  <c r="F905" i="17"/>
  <c r="F904" i="17"/>
  <c r="F903" i="17"/>
  <c r="F902" i="17"/>
  <c r="F901" i="17"/>
  <c r="F900" i="17"/>
  <c r="F899" i="17"/>
  <c r="F898" i="17"/>
  <c r="F897" i="17"/>
  <c r="F896" i="17"/>
  <c r="F895" i="17"/>
  <c r="F894" i="17"/>
  <c r="F893" i="17"/>
  <c r="F892" i="17"/>
  <c r="F891" i="17"/>
  <c r="F890" i="17"/>
  <c r="F889" i="17"/>
  <c r="F888" i="17"/>
  <c r="F887" i="17"/>
  <c r="F886" i="17"/>
  <c r="F885" i="17"/>
  <c r="F884" i="17"/>
  <c r="F883" i="17"/>
  <c r="F882" i="17"/>
  <c r="F881" i="17"/>
  <c r="F880" i="17"/>
  <c r="F879" i="17"/>
  <c r="F878" i="17"/>
  <c r="F877" i="17"/>
  <c r="F876" i="17"/>
  <c r="F875" i="17"/>
  <c r="F874" i="17"/>
  <c r="F873" i="17"/>
  <c r="F872" i="17"/>
  <c r="F871" i="17"/>
  <c r="F870" i="17"/>
  <c r="F869" i="17"/>
  <c r="F868" i="17"/>
  <c r="F867" i="17"/>
  <c r="F866" i="17"/>
  <c r="F865" i="17"/>
  <c r="F864" i="17"/>
  <c r="F863" i="17"/>
  <c r="F862" i="17"/>
  <c r="F861" i="17"/>
  <c r="F860" i="17"/>
  <c r="F859" i="17"/>
  <c r="F858" i="17"/>
  <c r="F857" i="17"/>
  <c r="F856" i="17"/>
  <c r="F855" i="17"/>
  <c r="F854" i="17"/>
  <c r="F853" i="17"/>
  <c r="F852" i="17"/>
  <c r="F851" i="17"/>
  <c r="F850" i="17"/>
  <c r="F849" i="17"/>
  <c r="F848" i="17"/>
  <c r="F847" i="17"/>
  <c r="F846" i="17"/>
  <c r="F845" i="17"/>
  <c r="F844" i="17"/>
  <c r="F843" i="17"/>
  <c r="F842" i="17"/>
  <c r="F841" i="17"/>
  <c r="F840" i="17"/>
  <c r="F839" i="17"/>
  <c r="F838" i="17"/>
  <c r="F837" i="17"/>
  <c r="F836" i="17"/>
  <c r="F835" i="17"/>
  <c r="F834" i="17"/>
  <c r="F833" i="17"/>
  <c r="F832" i="17"/>
  <c r="F831" i="17"/>
  <c r="F830" i="17"/>
  <c r="F829" i="17"/>
  <c r="F828" i="17"/>
  <c r="F827" i="17"/>
  <c r="F826" i="17"/>
  <c r="F825" i="17"/>
  <c r="F824" i="17"/>
  <c r="F823" i="17"/>
  <c r="F822" i="17"/>
  <c r="F821" i="17"/>
  <c r="F820" i="17"/>
  <c r="F819" i="17"/>
  <c r="F818" i="17"/>
  <c r="F817" i="17"/>
  <c r="F816" i="17"/>
  <c r="F815" i="17"/>
  <c r="F814" i="17"/>
  <c r="F813" i="17"/>
  <c r="F812" i="17"/>
  <c r="F811" i="17"/>
  <c r="F810" i="17"/>
  <c r="F809" i="17"/>
  <c r="F808" i="17"/>
  <c r="F807" i="17"/>
  <c r="F806" i="17"/>
  <c r="F805" i="17"/>
  <c r="F804" i="17"/>
  <c r="F803" i="17"/>
  <c r="F802" i="17"/>
  <c r="F801" i="17"/>
  <c r="F800" i="17"/>
  <c r="F799" i="17"/>
  <c r="F798" i="17"/>
  <c r="F797" i="17"/>
  <c r="F796" i="17"/>
  <c r="F795" i="17"/>
  <c r="F794" i="17"/>
  <c r="F793" i="17"/>
  <c r="F792" i="17"/>
  <c r="F791" i="17"/>
  <c r="F790" i="17"/>
  <c r="F789" i="17"/>
  <c r="F788" i="17"/>
  <c r="F787" i="17"/>
  <c r="F786" i="17"/>
  <c r="F785" i="17"/>
  <c r="F784" i="17"/>
  <c r="F783" i="17"/>
  <c r="F782" i="17"/>
  <c r="F781" i="17"/>
  <c r="F780" i="17"/>
  <c r="F779" i="17"/>
  <c r="F778" i="17"/>
  <c r="F777" i="17"/>
  <c r="F776" i="17"/>
  <c r="F775" i="17"/>
  <c r="F774" i="17"/>
  <c r="F773" i="17"/>
  <c r="F772" i="17"/>
  <c r="F771" i="17"/>
  <c r="F770" i="17"/>
  <c r="F769" i="17"/>
  <c r="F768" i="17"/>
  <c r="F767" i="17"/>
  <c r="F766" i="17"/>
  <c r="F765" i="17"/>
  <c r="F764" i="17"/>
  <c r="F763" i="17"/>
  <c r="F762" i="17"/>
  <c r="F761" i="17"/>
  <c r="F760" i="17"/>
  <c r="F759" i="17"/>
  <c r="F758" i="17"/>
  <c r="F757" i="17"/>
  <c r="F756" i="17"/>
  <c r="F755" i="17"/>
  <c r="F754" i="17"/>
  <c r="F753" i="17"/>
  <c r="F752" i="17"/>
  <c r="F751" i="17"/>
  <c r="F750" i="17"/>
  <c r="F749" i="17"/>
  <c r="F748" i="17"/>
  <c r="F747" i="17"/>
  <c r="F746" i="17"/>
  <c r="F745" i="17"/>
  <c r="F744" i="17"/>
  <c r="F743" i="17"/>
  <c r="F742" i="17"/>
  <c r="F741" i="17"/>
  <c r="F740" i="17"/>
  <c r="F739" i="17"/>
  <c r="F738" i="17"/>
  <c r="F737" i="17"/>
  <c r="F736" i="17"/>
  <c r="F735" i="17"/>
  <c r="F734" i="17"/>
  <c r="F733" i="17"/>
  <c r="F732" i="17"/>
  <c r="F731" i="17"/>
  <c r="F730" i="17"/>
  <c r="F729" i="17"/>
  <c r="F728" i="17"/>
  <c r="F727" i="17"/>
  <c r="F726" i="17"/>
  <c r="F725" i="17"/>
  <c r="F724" i="17"/>
  <c r="F723" i="17"/>
  <c r="F722" i="17"/>
  <c r="F721" i="17"/>
  <c r="F720" i="17"/>
  <c r="F719" i="17"/>
  <c r="F718" i="17"/>
  <c r="F717" i="17"/>
  <c r="F716" i="17"/>
  <c r="F715" i="17"/>
  <c r="F714" i="17"/>
  <c r="F713" i="17"/>
  <c r="F712" i="17"/>
  <c r="F711" i="17"/>
  <c r="F710" i="17"/>
  <c r="F709" i="17"/>
  <c r="F708" i="17"/>
  <c r="F707" i="17"/>
  <c r="F706" i="17"/>
  <c r="F705" i="17"/>
  <c r="F704" i="17"/>
  <c r="F703" i="17"/>
  <c r="F702" i="17"/>
  <c r="F701" i="17"/>
  <c r="F700" i="17"/>
  <c r="F699" i="17"/>
  <c r="F698" i="17"/>
  <c r="F697" i="17"/>
  <c r="F696" i="17"/>
  <c r="F695" i="17"/>
  <c r="F694" i="17"/>
  <c r="F693" i="17"/>
  <c r="F692" i="17"/>
  <c r="F691" i="17"/>
  <c r="F690" i="17"/>
  <c r="F689" i="17"/>
  <c r="F688" i="17"/>
  <c r="F687" i="17"/>
  <c r="F686" i="17"/>
  <c r="F685" i="17"/>
  <c r="F684" i="17"/>
  <c r="F683" i="17"/>
  <c r="F682" i="17"/>
  <c r="F681" i="17"/>
  <c r="F680" i="17"/>
  <c r="F679" i="17"/>
  <c r="F678" i="17"/>
  <c r="F677" i="17"/>
  <c r="F676" i="17"/>
  <c r="F675" i="17"/>
  <c r="F674" i="17"/>
  <c r="F673" i="17"/>
  <c r="F672" i="17"/>
  <c r="F671" i="17"/>
  <c r="F670" i="17"/>
  <c r="F669" i="17"/>
  <c r="F668" i="17"/>
  <c r="F667" i="17"/>
  <c r="F666" i="17"/>
  <c r="F665" i="17"/>
  <c r="F664" i="17"/>
  <c r="F663" i="17"/>
  <c r="F662" i="17"/>
  <c r="F661" i="17"/>
  <c r="F660" i="17"/>
  <c r="F659" i="17"/>
  <c r="F658" i="17"/>
  <c r="F657" i="17"/>
  <c r="E656" i="17"/>
  <c r="D656" i="17"/>
  <c r="F656" i="17" s="1"/>
  <c r="F655" i="17"/>
  <c r="F654" i="17"/>
  <c r="F653" i="17"/>
  <c r="F651" i="17"/>
  <c r="E647" i="17"/>
  <c r="F642" i="17"/>
  <c r="F641" i="17"/>
  <c r="F638" i="17"/>
  <c r="F637" i="17"/>
  <c r="E636" i="17"/>
  <c r="D636" i="17"/>
  <c r="F636" i="17" s="1"/>
  <c r="F635" i="17"/>
  <c r="F634" i="17"/>
  <c r="F633" i="17"/>
  <c r="E633" i="17"/>
  <c r="D633" i="17"/>
  <c r="F632" i="17"/>
  <c r="F631" i="17"/>
  <c r="E630" i="17"/>
  <c r="D630" i="17"/>
  <c r="F630" i="17" s="1"/>
  <c r="E629" i="17"/>
  <c r="F628" i="17"/>
  <c r="F627" i="17"/>
  <c r="F626" i="17"/>
  <c r="F625" i="17"/>
  <c r="F624" i="17"/>
  <c r="F623" i="17"/>
  <c r="F622" i="17"/>
  <c r="F621" i="17"/>
  <c r="E621" i="17"/>
  <c r="D621" i="17"/>
  <c r="F620" i="17"/>
  <c r="F619" i="17"/>
  <c r="F618" i="17"/>
  <c r="F617" i="17"/>
  <c r="E616" i="17"/>
  <c r="D616" i="17"/>
  <c r="F616" i="17" s="1"/>
  <c r="F615" i="17"/>
  <c r="F614" i="17"/>
  <c r="F613" i="17"/>
  <c r="F612" i="17"/>
  <c r="F611" i="17"/>
  <c r="F610" i="17"/>
  <c r="E609" i="17"/>
  <c r="D609" i="17"/>
  <c r="F609" i="17" s="1"/>
  <c r="F608" i="17"/>
  <c r="E607" i="17"/>
  <c r="D607" i="17"/>
  <c r="F607" i="17" s="1"/>
  <c r="F606" i="17"/>
  <c r="F605" i="17"/>
  <c r="F604" i="17"/>
  <c r="E603" i="17"/>
  <c r="E597" i="17" s="1"/>
  <c r="D603" i="17"/>
  <c r="F603" i="17" s="1"/>
  <c r="F602" i="17"/>
  <c r="F601" i="17"/>
  <c r="F600" i="17"/>
  <c r="F599" i="17"/>
  <c r="E598" i="17"/>
  <c r="D598" i="17"/>
  <c r="F598" i="17" s="1"/>
  <c r="F596" i="17"/>
  <c r="F595" i="17"/>
  <c r="F594" i="17"/>
  <c r="E594" i="17"/>
  <c r="D594" i="17"/>
  <c r="F593" i="17"/>
  <c r="F592" i="17"/>
  <c r="E591" i="17"/>
  <c r="D591" i="17"/>
  <c r="F591" i="17" s="1"/>
  <c r="F590" i="17"/>
  <c r="E589" i="17"/>
  <c r="E584" i="17" s="1"/>
  <c r="D589" i="17"/>
  <c r="D584" i="17" s="1"/>
  <c r="F584" i="17" s="1"/>
  <c r="F588" i="17"/>
  <c r="F587" i="17"/>
  <c r="F586" i="17"/>
  <c r="E585" i="17"/>
  <c r="D585" i="17"/>
  <c r="F585" i="17" s="1"/>
  <c r="F583" i="17"/>
  <c r="F582" i="17"/>
  <c r="E581" i="17"/>
  <c r="D581" i="17"/>
  <c r="F581" i="17" s="1"/>
  <c r="F580" i="17"/>
  <c r="F579" i="17"/>
  <c r="E578" i="17"/>
  <c r="D578" i="17"/>
  <c r="F578" i="17" s="1"/>
  <c r="F577" i="17"/>
  <c r="F576" i="17"/>
  <c r="E575" i="17"/>
  <c r="E571" i="17" s="1"/>
  <c r="E535" i="17" s="1"/>
  <c r="D575" i="17"/>
  <c r="D571" i="17" s="1"/>
  <c r="F571" i="17" s="1"/>
  <c r="F574" i="17"/>
  <c r="F573" i="17"/>
  <c r="E572" i="17"/>
  <c r="D572" i="17"/>
  <c r="F572" i="17" s="1"/>
  <c r="F570" i="17"/>
  <c r="F569" i="17"/>
  <c r="F568" i="17"/>
  <c r="F567" i="17"/>
  <c r="F566" i="17"/>
  <c r="F565" i="17"/>
  <c r="F564" i="17"/>
  <c r="F563" i="17"/>
  <c r="E562" i="17"/>
  <c r="D562" i="17"/>
  <c r="F562" i="17" s="1"/>
  <c r="F561" i="17"/>
  <c r="F560" i="17"/>
  <c r="F559" i="17"/>
  <c r="F558" i="17"/>
  <c r="E557" i="17"/>
  <c r="D557" i="17"/>
  <c r="F557" i="17" s="1"/>
  <c r="F556" i="17"/>
  <c r="F555" i="17"/>
  <c r="F554" i="17"/>
  <c r="F553" i="17"/>
  <c r="F552" i="17"/>
  <c r="F551" i="17"/>
  <c r="E550" i="17"/>
  <c r="D550" i="17"/>
  <c r="F550" i="17" s="1"/>
  <c r="F549" i="17"/>
  <c r="F548" i="17"/>
  <c r="F547" i="17"/>
  <c r="F546" i="17"/>
  <c r="E545" i="17"/>
  <c r="D545" i="17"/>
  <c r="F545" i="17" s="1"/>
  <c r="F544" i="17"/>
  <c r="F543" i="17"/>
  <c r="E542" i="17"/>
  <c r="D542" i="17"/>
  <c r="F542" i="17" s="1"/>
  <c r="F541" i="17"/>
  <c r="F540" i="17"/>
  <c r="F539" i="17"/>
  <c r="F538" i="17"/>
  <c r="E537" i="17"/>
  <c r="D537" i="17"/>
  <c r="F537" i="17" s="1"/>
  <c r="E536" i="17"/>
  <c r="F534" i="17"/>
  <c r="F533" i="17"/>
  <c r="E532" i="17"/>
  <c r="D532" i="17"/>
  <c r="F532" i="17" s="1"/>
  <c r="F531" i="17"/>
  <c r="F530" i="17"/>
  <c r="F529" i="17"/>
  <c r="E529" i="17"/>
  <c r="D529" i="17"/>
  <c r="F528" i="17"/>
  <c r="F527" i="17"/>
  <c r="F526" i="17"/>
  <c r="E526" i="17"/>
  <c r="D526" i="17"/>
  <c r="F525" i="17"/>
  <c r="F524" i="17"/>
  <c r="E523" i="17"/>
  <c r="E522" i="17" s="1"/>
  <c r="D523" i="17"/>
  <c r="F523" i="17" s="1"/>
  <c r="D522" i="17"/>
  <c r="F522" i="17" s="1"/>
  <c r="F521" i="17"/>
  <c r="F520" i="17"/>
  <c r="F519" i="17"/>
  <c r="F518" i="17"/>
  <c r="F517" i="17"/>
  <c r="F516" i="17"/>
  <c r="F515" i="17"/>
  <c r="E514" i="17"/>
  <c r="D514" i="17"/>
  <c r="F514" i="17" s="1"/>
  <c r="F513" i="17"/>
  <c r="F512" i="17"/>
  <c r="F511" i="17"/>
  <c r="F510" i="17"/>
  <c r="F509" i="17"/>
  <c r="E509" i="17"/>
  <c r="D509" i="17"/>
  <c r="F508" i="17"/>
  <c r="F507" i="17"/>
  <c r="F506" i="17"/>
  <c r="F505" i="17"/>
  <c r="F504" i="17"/>
  <c r="F503" i="17"/>
  <c r="F502" i="17"/>
  <c r="E502" i="17"/>
  <c r="D502" i="17"/>
  <c r="F501" i="17"/>
  <c r="F500" i="17"/>
  <c r="F499" i="17"/>
  <c r="F498" i="17"/>
  <c r="E497" i="17"/>
  <c r="D497" i="17"/>
  <c r="F497" i="17" s="1"/>
  <c r="F496" i="17"/>
  <c r="F495" i="17"/>
  <c r="F494" i="17"/>
  <c r="F493" i="17"/>
  <c r="F492" i="17"/>
  <c r="E492" i="17"/>
  <c r="E491" i="17" s="1"/>
  <c r="D492" i="17"/>
  <c r="F490" i="17"/>
  <c r="F489" i="17"/>
  <c r="E488" i="17"/>
  <c r="D488" i="17"/>
  <c r="F488" i="17" s="1"/>
  <c r="F487" i="17"/>
  <c r="F486" i="17"/>
  <c r="F485" i="17"/>
  <c r="E485" i="17"/>
  <c r="D485" i="17"/>
  <c r="F484" i="17"/>
  <c r="F483" i="17"/>
  <c r="F482" i="17"/>
  <c r="F481" i="17"/>
  <c r="E480" i="17"/>
  <c r="D480" i="17"/>
  <c r="F480" i="17" s="1"/>
  <c r="E479" i="17"/>
  <c r="D479" i="17"/>
  <c r="F479" i="17" s="1"/>
  <c r="F478" i="17"/>
  <c r="F477" i="17"/>
  <c r="E476" i="17"/>
  <c r="D476" i="17"/>
  <c r="F476" i="17" s="1"/>
  <c r="F475" i="17"/>
  <c r="F474" i="17"/>
  <c r="E473" i="17"/>
  <c r="E466" i="17" s="1"/>
  <c r="D473" i="17"/>
  <c r="F473" i="17" s="1"/>
  <c r="F472" i="17"/>
  <c r="F471" i="17"/>
  <c r="E470" i="17"/>
  <c r="D470" i="17"/>
  <c r="F470" i="17" s="1"/>
  <c r="F469" i="17"/>
  <c r="F468" i="17"/>
  <c r="F467" i="17"/>
  <c r="E467" i="17"/>
  <c r="D467" i="17"/>
  <c r="F465" i="17"/>
  <c r="F464" i="17"/>
  <c r="F463" i="17"/>
  <c r="F462" i="17"/>
  <c r="F461" i="17"/>
  <c r="F460" i="17"/>
  <c r="F459" i="17"/>
  <c r="F458" i="17"/>
  <c r="E457" i="17"/>
  <c r="E431" i="17" s="1"/>
  <c r="D457" i="17"/>
  <c r="F457" i="17" s="1"/>
  <c r="F456" i="17"/>
  <c r="F455" i="17"/>
  <c r="F454" i="17"/>
  <c r="F453" i="17"/>
  <c r="E452" i="17"/>
  <c r="D452" i="17"/>
  <c r="F452" i="17" s="1"/>
  <c r="F451" i="17"/>
  <c r="F450" i="17"/>
  <c r="F449" i="17"/>
  <c r="F448" i="17"/>
  <c r="F447" i="17"/>
  <c r="F446" i="17"/>
  <c r="F445" i="17"/>
  <c r="E445" i="17"/>
  <c r="D445" i="17"/>
  <c r="F444" i="17"/>
  <c r="F443" i="17"/>
  <c r="F442" i="17"/>
  <c r="F441" i="17"/>
  <c r="E440" i="17"/>
  <c r="D440" i="17"/>
  <c r="F440" i="17" s="1"/>
  <c r="F439" i="17"/>
  <c r="F438" i="17"/>
  <c r="F437" i="17"/>
  <c r="E437" i="17"/>
  <c r="D437" i="17"/>
  <c r="F436" i="17"/>
  <c r="F435" i="17"/>
  <c r="F434" i="17"/>
  <c r="F433" i="17"/>
  <c r="E432" i="17"/>
  <c r="D432" i="17"/>
  <c r="F432" i="17" s="1"/>
  <c r="D431" i="17"/>
  <c r="E428" i="17"/>
  <c r="D428" i="17"/>
  <c r="F428" i="17" s="1"/>
  <c r="E427" i="17"/>
  <c r="E648" i="17" s="1"/>
  <c r="D427" i="17"/>
  <c r="D648" i="17" s="1"/>
  <c r="E426" i="17"/>
  <c r="D426" i="17"/>
  <c r="D647" i="17" s="1"/>
  <c r="F647" i="17" s="1"/>
  <c r="F421" i="17"/>
  <c r="F420" i="17"/>
  <c r="F419" i="17"/>
  <c r="F416" i="17"/>
  <c r="F415" i="17"/>
  <c r="F414" i="17"/>
  <c r="F413" i="17"/>
  <c r="E412" i="17"/>
  <c r="D412" i="17"/>
  <c r="F412" i="17" s="1"/>
  <c r="F411" i="17"/>
  <c r="F410" i="17"/>
  <c r="E410" i="17"/>
  <c r="D410" i="17"/>
  <c r="F409" i="17"/>
  <c r="F408" i="17"/>
  <c r="F407" i="17"/>
  <c r="E407" i="17"/>
  <c r="E406" i="17" s="1"/>
  <c r="D407" i="17"/>
  <c r="D406" i="17"/>
  <c r="F406" i="17" s="1"/>
  <c r="F405" i="17"/>
  <c r="F404" i="17"/>
  <c r="F403" i="17"/>
  <c r="F402" i="17"/>
  <c r="F401" i="17"/>
  <c r="E401" i="17"/>
  <c r="D401" i="17"/>
  <c r="F400" i="17"/>
  <c r="F399" i="17"/>
  <c r="E398" i="17"/>
  <c r="D398" i="17"/>
  <c r="F398" i="17" s="1"/>
  <c r="F397" i="17"/>
  <c r="F396" i="17"/>
  <c r="F395" i="17"/>
  <c r="F394" i="17"/>
  <c r="F393" i="17"/>
  <c r="E393" i="17"/>
  <c r="D393" i="17"/>
  <c r="F392" i="17"/>
  <c r="F391" i="17"/>
  <c r="F390" i="17"/>
  <c r="F389" i="17"/>
  <c r="E388" i="17"/>
  <c r="D388" i="17"/>
  <c r="F388" i="17" s="1"/>
  <c r="F387" i="17"/>
  <c r="F386" i="17"/>
  <c r="F385" i="17"/>
  <c r="F384" i="17"/>
  <c r="F383" i="17"/>
  <c r="F382" i="17"/>
  <c r="F381" i="17"/>
  <c r="F380" i="17"/>
  <c r="E379" i="17"/>
  <c r="D379" i="17"/>
  <c r="F379" i="17" s="1"/>
  <c r="F378" i="17"/>
  <c r="F377" i="17"/>
  <c r="F376" i="17"/>
  <c r="F375" i="17"/>
  <c r="E374" i="17"/>
  <c r="E373" i="17" s="1"/>
  <c r="D374" i="17"/>
  <c r="D373" i="17" s="1"/>
  <c r="F373" i="17" s="1"/>
  <c r="F372" i="17"/>
  <c r="F371" i="17"/>
  <c r="F370" i="17"/>
  <c r="F369" i="17"/>
  <c r="F368" i="17"/>
  <c r="F367" i="17"/>
  <c r="E366" i="17"/>
  <c r="D366" i="17"/>
  <c r="D361" i="17" s="1"/>
  <c r="F365" i="17"/>
  <c r="F364" i="17"/>
  <c r="F363" i="17"/>
  <c r="E362" i="17"/>
  <c r="E361" i="17" s="1"/>
  <c r="E360" i="17" s="1"/>
  <c r="E418" i="17" s="1"/>
  <c r="D362" i="17"/>
  <c r="F362" i="17" s="1"/>
  <c r="F359" i="17"/>
  <c r="E358" i="17"/>
  <c r="D358" i="17"/>
  <c r="F358" i="17" s="1"/>
  <c r="F357" i="17"/>
  <c r="F356" i="17"/>
  <c r="E355" i="17"/>
  <c r="D355" i="17"/>
  <c r="F355" i="17" s="1"/>
  <c r="E354" i="17"/>
  <c r="D354" i="17"/>
  <c r="F354" i="17" s="1"/>
  <c r="F353" i="17"/>
  <c r="F352" i="17"/>
  <c r="F351" i="17"/>
  <c r="F350" i="17"/>
  <c r="E349" i="17"/>
  <c r="D349" i="17"/>
  <c r="F349" i="17" s="1"/>
  <c r="F348" i="17"/>
  <c r="F347" i="17"/>
  <c r="E346" i="17"/>
  <c r="D346" i="17"/>
  <c r="F346" i="17" s="1"/>
  <c r="F345" i="17"/>
  <c r="F344" i="17"/>
  <c r="F343" i="17"/>
  <c r="F342" i="17"/>
  <c r="E341" i="17"/>
  <c r="D341" i="17"/>
  <c r="F341" i="17" s="1"/>
  <c r="F340" i="17"/>
  <c r="F339" i="17"/>
  <c r="F338" i="17"/>
  <c r="F337" i="17"/>
  <c r="F336" i="17"/>
  <c r="E336" i="17"/>
  <c r="D336" i="17"/>
  <c r="F335" i="17"/>
  <c r="F334" i="17"/>
  <c r="F333" i="17"/>
  <c r="F332" i="17"/>
  <c r="F331" i="17"/>
  <c r="F330" i="17"/>
  <c r="F329" i="17"/>
  <c r="F328" i="17"/>
  <c r="E327" i="17"/>
  <c r="E321" i="17" s="1"/>
  <c r="D327" i="17"/>
  <c r="F326" i="17"/>
  <c r="F325" i="17"/>
  <c r="F324" i="17"/>
  <c r="F323" i="17"/>
  <c r="F322" i="17"/>
  <c r="E322" i="17"/>
  <c r="D322" i="17"/>
  <c r="F320" i="17"/>
  <c r="F319" i="17"/>
  <c r="F318" i="17"/>
  <c r="F317" i="17"/>
  <c r="F316" i="17"/>
  <c r="F315" i="17"/>
  <c r="F314" i="17"/>
  <c r="E314" i="17"/>
  <c r="E309" i="17" s="1"/>
  <c r="E308" i="17" s="1"/>
  <c r="D314" i="17"/>
  <c r="F313" i="17"/>
  <c r="F312" i="17"/>
  <c r="F311" i="17"/>
  <c r="F310" i="17"/>
  <c r="E310" i="17"/>
  <c r="D310" i="17"/>
  <c r="D309" i="17"/>
  <c r="F309" i="17" s="1"/>
  <c r="F306" i="17"/>
  <c r="F305" i="17"/>
  <c r="F304" i="17"/>
  <c r="F303" i="17"/>
  <c r="F302" i="17"/>
  <c r="F298" i="17"/>
  <c r="E298" i="17"/>
  <c r="D298" i="17"/>
  <c r="E297" i="17"/>
  <c r="D297" i="17"/>
  <c r="F297" i="17" s="1"/>
  <c r="F296" i="17"/>
  <c r="F295" i="17"/>
  <c r="F294" i="17"/>
  <c r="F293" i="17"/>
  <c r="F292" i="17"/>
  <c r="F291" i="17"/>
  <c r="F290" i="17"/>
  <c r="F289" i="17"/>
  <c r="E289" i="17"/>
  <c r="D289" i="17"/>
  <c r="F288" i="17"/>
  <c r="F287" i="17"/>
  <c r="F286" i="17"/>
  <c r="F285" i="17"/>
  <c r="F284" i="17"/>
  <c r="E283" i="17"/>
  <c r="D283" i="17"/>
  <c r="F283" i="17" s="1"/>
  <c r="F282" i="17"/>
  <c r="F281" i="17"/>
  <c r="F280" i="17"/>
  <c r="F279" i="17"/>
  <c r="E278" i="17"/>
  <c r="D278" i="17"/>
  <c r="F278" i="17" s="1"/>
  <c r="F277" i="17"/>
  <c r="F276" i="17"/>
  <c r="F275" i="17"/>
  <c r="F274" i="17"/>
  <c r="E274" i="17"/>
  <c r="E273" i="17" s="1"/>
  <c r="D274" i="17"/>
  <c r="D273" i="17" s="1"/>
  <c r="F273" i="17" s="1"/>
  <c r="F272" i="17"/>
  <c r="F271" i="17"/>
  <c r="F270" i="17"/>
  <c r="F269" i="17"/>
  <c r="E269" i="17"/>
  <c r="E262" i="17" s="1"/>
  <c r="D269" i="17"/>
  <c r="F268" i="17"/>
  <c r="F267" i="17"/>
  <c r="F266" i="17"/>
  <c r="F265" i="17"/>
  <c r="F264" i="17"/>
  <c r="E263" i="17"/>
  <c r="D263" i="17"/>
  <c r="F263" i="17" s="1"/>
  <c r="D262" i="17"/>
  <c r="F262" i="17" s="1"/>
  <c r="F261" i="17"/>
  <c r="F260" i="17"/>
  <c r="F259" i="17"/>
  <c r="F258" i="17"/>
  <c r="F257" i="17"/>
  <c r="E257" i="17"/>
  <c r="D257" i="17"/>
  <c r="F256" i="17"/>
  <c r="F255" i="17"/>
  <c r="E254" i="17"/>
  <c r="D254" i="17"/>
  <c r="F254" i="17" s="1"/>
  <c r="F253" i="17"/>
  <c r="F252" i="17"/>
  <c r="F251" i="17"/>
  <c r="F250" i="17"/>
  <c r="E250" i="17"/>
  <c r="D250" i="17"/>
  <c r="F249" i="17"/>
  <c r="F248" i="17"/>
  <c r="F247" i="17"/>
  <c r="E246" i="17"/>
  <c r="D246" i="17"/>
  <c r="F246" i="17" s="1"/>
  <c r="F245" i="17"/>
  <c r="F244" i="17"/>
  <c r="F243" i="17"/>
  <c r="F242" i="17"/>
  <c r="E242" i="17"/>
  <c r="D242" i="17"/>
  <c r="F241" i="17"/>
  <c r="F240" i="17"/>
  <c r="F239" i="17"/>
  <c r="F238" i="17"/>
  <c r="F237" i="17"/>
  <c r="E237" i="17"/>
  <c r="D237" i="17"/>
  <c r="F236" i="17"/>
  <c r="F235" i="17"/>
  <c r="F234" i="17"/>
  <c r="E234" i="17"/>
  <c r="D234" i="17"/>
  <c r="F233" i="17"/>
  <c r="F232" i="17"/>
  <c r="E231" i="17"/>
  <c r="E230" i="17" s="1"/>
  <c r="D231" i="17"/>
  <c r="F231" i="17" s="1"/>
  <c r="D230" i="17"/>
  <c r="F230" i="17" s="1"/>
  <c r="F229" i="17"/>
  <c r="F228" i="17"/>
  <c r="F227" i="17"/>
  <c r="F226" i="17"/>
  <c r="E225" i="17"/>
  <c r="D225" i="17"/>
  <c r="F225" i="17" s="1"/>
  <c r="F224" i="17"/>
  <c r="F223" i="17"/>
  <c r="E222" i="17"/>
  <c r="D222" i="17"/>
  <c r="F222" i="17" s="1"/>
  <c r="E221" i="17"/>
  <c r="D221" i="17"/>
  <c r="F221" i="17" s="1"/>
  <c r="F220" i="17"/>
  <c r="F219" i="17"/>
  <c r="F218" i="17"/>
  <c r="F217" i="17"/>
  <c r="E216" i="17"/>
  <c r="D216" i="17"/>
  <c r="F216" i="17" s="1"/>
  <c r="F215" i="17"/>
  <c r="F214" i="17"/>
  <c r="F213" i="17"/>
  <c r="F212" i="17"/>
  <c r="F211" i="17"/>
  <c r="F210" i="17"/>
  <c r="F209" i="17"/>
  <c r="E208" i="17"/>
  <c r="D208" i="17"/>
  <c r="F208" i="17" s="1"/>
  <c r="F207" i="17"/>
  <c r="F206" i="17"/>
  <c r="F205" i="17"/>
  <c r="F204" i="17"/>
  <c r="E203" i="17"/>
  <c r="E202" i="17" s="1"/>
  <c r="D203" i="17"/>
  <c r="D202" i="17" s="1"/>
  <c r="F202" i="17" s="1"/>
  <c r="F201" i="17"/>
  <c r="F200" i="17"/>
  <c r="F199" i="17"/>
  <c r="F198" i="17"/>
  <c r="F197" i="17"/>
  <c r="F196" i="17"/>
  <c r="F195" i="17"/>
  <c r="E194" i="17"/>
  <c r="F194" i="17" s="1"/>
  <c r="D194" i="17"/>
  <c r="F193" i="17"/>
  <c r="F192" i="17"/>
  <c r="F191" i="17"/>
  <c r="F190" i="17"/>
  <c r="F189" i="17"/>
  <c r="E189" i="17"/>
  <c r="D189" i="17"/>
  <c r="F188" i="17"/>
  <c r="F187" i="17"/>
  <c r="F186" i="17"/>
  <c r="F185" i="17"/>
  <c r="F184" i="17"/>
  <c r="F183" i="17"/>
  <c r="F182" i="17"/>
  <c r="F181" i="17"/>
  <c r="F180" i="17"/>
  <c r="F179" i="17"/>
  <c r="E178" i="17"/>
  <c r="D178" i="17"/>
  <c r="F178" i="17" s="1"/>
  <c r="F177" i="17"/>
  <c r="F176" i="17"/>
  <c r="F175" i="17"/>
  <c r="F174" i="17"/>
  <c r="F173" i="17"/>
  <c r="F172" i="17"/>
  <c r="F171" i="17"/>
  <c r="E170" i="17"/>
  <c r="E164" i="17" s="1"/>
  <c r="D170" i="17"/>
  <c r="F170" i="17" s="1"/>
  <c r="F169" i="17"/>
  <c r="F168" i="17"/>
  <c r="F167" i="17"/>
  <c r="F166" i="17"/>
  <c r="F165" i="17"/>
  <c r="E165" i="17"/>
  <c r="D165" i="17"/>
  <c r="F163" i="17"/>
  <c r="F162" i="17"/>
  <c r="F161" i="17"/>
  <c r="E160" i="17"/>
  <c r="F160" i="17" s="1"/>
  <c r="D160" i="17"/>
  <c r="F159" i="17"/>
  <c r="F158" i="17"/>
  <c r="F157" i="17"/>
  <c r="F156" i="17"/>
  <c r="F155" i="17"/>
  <c r="E154" i="17"/>
  <c r="D154" i="17"/>
  <c r="F154" i="17" s="1"/>
  <c r="D153" i="17"/>
  <c r="F151" i="17"/>
  <c r="F150" i="17"/>
  <c r="F149" i="17"/>
  <c r="F148" i="17"/>
  <c r="F147" i="17"/>
  <c r="F146" i="17"/>
  <c r="F145" i="17"/>
  <c r="F144" i="17"/>
  <c r="F143" i="17"/>
  <c r="F142" i="17"/>
  <c r="F141" i="17"/>
  <c r="E141" i="17"/>
  <c r="E140" i="17" s="1"/>
  <c r="D141" i="17"/>
  <c r="D140" i="17" s="1"/>
  <c r="F140" i="17" s="1"/>
  <c r="F139" i="17"/>
  <c r="F138" i="17"/>
  <c r="F137" i="17"/>
  <c r="F136" i="17"/>
  <c r="E135" i="17"/>
  <c r="E134" i="17" s="1"/>
  <c r="D135" i="17"/>
  <c r="D134" i="17" s="1"/>
  <c r="F134" i="17" s="1"/>
  <c r="F133" i="17"/>
  <c r="F132" i="17"/>
  <c r="F131" i="17"/>
  <c r="F130" i="17"/>
  <c r="E129" i="17"/>
  <c r="D129" i="17"/>
  <c r="D125" i="17" s="1"/>
  <c r="F128" i="17"/>
  <c r="F127" i="17"/>
  <c r="E126" i="17"/>
  <c r="E125" i="17" s="1"/>
  <c r="D126" i="17"/>
  <c r="F126" i="17" s="1"/>
  <c r="F124" i="17"/>
  <c r="F123" i="17"/>
  <c r="F122" i="17"/>
  <c r="F121" i="17"/>
  <c r="F120" i="17"/>
  <c r="E120" i="17"/>
  <c r="D120" i="17"/>
  <c r="F119" i="17"/>
  <c r="F118" i="17"/>
  <c r="F117" i="17"/>
  <c r="F116" i="17"/>
  <c r="F115" i="17"/>
  <c r="F114" i="17"/>
  <c r="F113" i="17"/>
  <c r="F112" i="17"/>
  <c r="E112" i="17"/>
  <c r="D112" i="17"/>
  <c r="F111" i="17"/>
  <c r="F110" i="17"/>
  <c r="F109" i="17"/>
  <c r="F108" i="17"/>
  <c r="E107" i="17"/>
  <c r="E106" i="17" s="1"/>
  <c r="D107" i="17"/>
  <c r="F107" i="17" s="1"/>
  <c r="D106" i="17"/>
  <c r="F106" i="17" s="1"/>
  <c r="F105" i="17"/>
  <c r="F104" i="17"/>
  <c r="F103" i="17"/>
  <c r="F102" i="17"/>
  <c r="F101" i="17"/>
  <c r="F100" i="17"/>
  <c r="F99" i="17"/>
  <c r="E98" i="17"/>
  <c r="E82" i="17" s="1"/>
  <c r="D98" i="17"/>
  <c r="F98" i="17" s="1"/>
  <c r="F97" i="17"/>
  <c r="F96" i="17"/>
  <c r="F95" i="17"/>
  <c r="F94" i="17"/>
  <c r="F93" i="17"/>
  <c r="F92" i="17"/>
  <c r="E91" i="17"/>
  <c r="D91" i="17"/>
  <c r="F91" i="17" s="1"/>
  <c r="F90" i="17"/>
  <c r="F89" i="17"/>
  <c r="F88" i="17"/>
  <c r="F87" i="17"/>
  <c r="F86" i="17"/>
  <c r="F85" i="17"/>
  <c r="F84" i="17"/>
  <c r="F83" i="17"/>
  <c r="E83" i="17"/>
  <c r="D83" i="17"/>
  <c r="F81" i="17"/>
  <c r="F80" i="17"/>
  <c r="F79" i="17"/>
  <c r="F78" i="17"/>
  <c r="E77" i="17"/>
  <c r="D77" i="17"/>
  <c r="F77" i="17" s="1"/>
  <c r="F76" i="17"/>
  <c r="F75" i="17"/>
  <c r="E74" i="17"/>
  <c r="D74" i="17"/>
  <c r="F74" i="17" s="1"/>
  <c r="F73" i="17"/>
  <c r="F72" i="17"/>
  <c r="E71" i="17"/>
  <c r="D71" i="17"/>
  <c r="F71" i="17" s="1"/>
  <c r="F70" i="17"/>
  <c r="F69" i="17"/>
  <c r="E68" i="17"/>
  <c r="D68" i="17"/>
  <c r="F68" i="17" s="1"/>
  <c r="F67" i="17"/>
  <c r="F66" i="17"/>
  <c r="F65" i="17"/>
  <c r="E64" i="17"/>
  <c r="D64" i="17"/>
  <c r="F64" i="17" s="1"/>
  <c r="F63" i="17"/>
  <c r="F62" i="17"/>
  <c r="F61" i="17"/>
  <c r="E61" i="17"/>
  <c r="D61" i="17"/>
  <c r="F60" i="17"/>
  <c r="F59" i="17"/>
  <c r="E58" i="17"/>
  <c r="D58" i="17"/>
  <c r="F58" i="17" s="1"/>
  <c r="F57" i="17"/>
  <c r="F56" i="17"/>
  <c r="F55" i="17"/>
  <c r="F54" i="17"/>
  <c r="F53" i="17"/>
  <c r="E53" i="17"/>
  <c r="D53" i="17"/>
  <c r="F52" i="17"/>
  <c r="F51" i="17"/>
  <c r="E50" i="17"/>
  <c r="D50" i="17"/>
  <c r="F50" i="17" s="1"/>
  <c r="E49" i="17"/>
  <c r="F48" i="17"/>
  <c r="F47" i="17"/>
  <c r="F46" i="17"/>
  <c r="F45" i="17"/>
  <c r="E44" i="17"/>
  <c r="D44" i="17"/>
  <c r="F44" i="17" s="1"/>
  <c r="F43" i="17"/>
  <c r="E43" i="17"/>
  <c r="D43" i="17"/>
  <c r="F42" i="17"/>
  <c r="F41" i="17"/>
  <c r="F40" i="17"/>
  <c r="F39" i="17"/>
  <c r="E39" i="17"/>
  <c r="D39" i="17"/>
  <c r="F38" i="17"/>
  <c r="F37" i="17"/>
  <c r="E36" i="17"/>
  <c r="D36" i="17"/>
  <c r="F36" i="17" s="1"/>
  <c r="F35" i="17"/>
  <c r="F34" i="17"/>
  <c r="F33" i="17"/>
  <c r="F32" i="17"/>
  <c r="F31" i="17"/>
  <c r="F30" i="17"/>
  <c r="E29" i="17"/>
  <c r="D29" i="17"/>
  <c r="F29" i="17" s="1"/>
  <c r="F28" i="17"/>
  <c r="F27" i="17"/>
  <c r="F26" i="17"/>
  <c r="F25" i="17"/>
  <c r="F24" i="17"/>
  <c r="E23" i="17"/>
  <c r="D23" i="17"/>
  <c r="F23" i="17" s="1"/>
  <c r="F22" i="17"/>
  <c r="F21" i="17"/>
  <c r="F20" i="17"/>
  <c r="F19" i="17"/>
  <c r="F18" i="17"/>
  <c r="F17" i="17"/>
  <c r="E17" i="17"/>
  <c r="D17" i="17"/>
  <c r="F16" i="17"/>
  <c r="F15" i="17"/>
  <c r="F14" i="17"/>
  <c r="F13" i="17"/>
  <c r="F12" i="17"/>
  <c r="F11" i="17"/>
  <c r="F10" i="17"/>
  <c r="F9" i="17"/>
  <c r="E8" i="17"/>
  <c r="D8" i="17"/>
  <c r="F8" i="17" s="1"/>
  <c r="E7" i="17"/>
  <c r="G51" i="3"/>
  <c r="J77" i="3"/>
  <c r="J75" i="3"/>
  <c r="J76" i="3"/>
  <c r="H19" i="7"/>
  <c r="I20" i="7"/>
  <c r="I22" i="7"/>
  <c r="H23" i="7"/>
  <c r="I24" i="7"/>
  <c r="I25" i="7"/>
  <c r="H27" i="7"/>
  <c r="I28" i="7"/>
  <c r="I29" i="7"/>
  <c r="I30" i="7"/>
  <c r="I31" i="7"/>
  <c r="H32" i="7"/>
  <c r="I33" i="7"/>
  <c r="I34" i="7"/>
  <c r="I35" i="7"/>
  <c r="I36" i="7"/>
  <c r="I37" i="7"/>
  <c r="I38" i="7"/>
  <c r="H39" i="7"/>
  <c r="I40" i="7"/>
  <c r="I41" i="7"/>
  <c r="I42" i="7"/>
  <c r="I43" i="7"/>
  <c r="I44" i="7"/>
  <c r="I45" i="7"/>
  <c r="I46" i="7"/>
  <c r="I47" i="7"/>
  <c r="I48" i="7"/>
  <c r="H49" i="7"/>
  <c r="I49" i="7"/>
  <c r="I50" i="7"/>
  <c r="H51" i="7"/>
  <c r="I52" i="7"/>
  <c r="I53" i="7"/>
  <c r="I54" i="7"/>
  <c r="I55" i="7"/>
  <c r="I56" i="7"/>
  <c r="I57" i="7"/>
  <c r="I58" i="7"/>
  <c r="H60" i="7"/>
  <c r="H59" i="7" s="1"/>
  <c r="I61" i="7"/>
  <c r="I62" i="7"/>
  <c r="I63" i="7"/>
  <c r="H64" i="7"/>
  <c r="I64" i="7" s="1"/>
  <c r="H66" i="7"/>
  <c r="H65" i="7" s="1"/>
  <c r="I65" i="7" s="1"/>
  <c r="I66" i="7"/>
  <c r="H67" i="7"/>
  <c r="I67" i="7"/>
  <c r="I68" i="7"/>
  <c r="H69" i="7"/>
  <c r="I69" i="7"/>
  <c r="I70" i="7"/>
  <c r="H71" i="7"/>
  <c r="I71" i="7"/>
  <c r="I72" i="7"/>
  <c r="I73" i="7"/>
  <c r="H74" i="7"/>
  <c r="I74" i="7"/>
  <c r="H75" i="7"/>
  <c r="I75" i="7"/>
  <c r="I76" i="7"/>
  <c r="I77" i="7"/>
  <c r="I78" i="7"/>
  <c r="I79" i="7"/>
  <c r="H80" i="7"/>
  <c r="I80" i="7"/>
  <c r="I81" i="7"/>
  <c r="I82" i="7"/>
  <c r="I83" i="7"/>
  <c r="I84" i="7"/>
  <c r="I85" i="7"/>
  <c r="I86" i="7"/>
  <c r="H87" i="7"/>
  <c r="I87" i="7"/>
  <c r="I88" i="7"/>
  <c r="I89" i="7"/>
  <c r="I90" i="7"/>
  <c r="I91" i="7"/>
  <c r="I92" i="7"/>
  <c r="I93" i="7"/>
  <c r="I94" i="7"/>
  <c r="I95" i="7"/>
  <c r="I96" i="7"/>
  <c r="H97" i="7"/>
  <c r="I97" i="7"/>
  <c r="I98" i="7"/>
  <c r="H99" i="7"/>
  <c r="I99" i="7"/>
  <c r="I100" i="7"/>
  <c r="I101" i="7"/>
  <c r="I102" i="7"/>
  <c r="I103" i="7"/>
  <c r="I104" i="7"/>
  <c r="I105" i="7"/>
  <c r="I106" i="7"/>
  <c r="H107" i="7"/>
  <c r="I107" i="7"/>
  <c r="H108" i="7"/>
  <c r="I108" i="7"/>
  <c r="I109" i="7"/>
  <c r="I110" i="7"/>
  <c r="I111" i="7"/>
  <c r="H115" i="7"/>
  <c r="I116" i="7"/>
  <c r="H117" i="7"/>
  <c r="H114" i="7" s="1"/>
  <c r="I118" i="7"/>
  <c r="H119" i="7"/>
  <c r="I119" i="7"/>
  <c r="I120" i="7"/>
  <c r="I121" i="7"/>
  <c r="H123" i="7"/>
  <c r="I124" i="7"/>
  <c r="I125" i="7"/>
  <c r="I126" i="7"/>
  <c r="I127" i="7"/>
  <c r="H128" i="7"/>
  <c r="I129" i="7"/>
  <c r="I130" i="7"/>
  <c r="I131" i="7"/>
  <c r="I132" i="7"/>
  <c r="I133" i="7"/>
  <c r="I134" i="7"/>
  <c r="H135" i="7"/>
  <c r="I136" i="7"/>
  <c r="I137" i="7"/>
  <c r="I138" i="7"/>
  <c r="I139" i="7"/>
  <c r="I140" i="7"/>
  <c r="I141" i="7"/>
  <c r="I142" i="7"/>
  <c r="I143" i="7"/>
  <c r="I144" i="7"/>
  <c r="H145" i="7"/>
  <c r="I145" i="7"/>
  <c r="I146" i="7"/>
  <c r="H147" i="7"/>
  <c r="I148" i="7"/>
  <c r="I149" i="7"/>
  <c r="I150" i="7"/>
  <c r="I151" i="7"/>
  <c r="I152" i="7"/>
  <c r="I153" i="7"/>
  <c r="I154" i="7"/>
  <c r="H156" i="7"/>
  <c r="H155" i="7" s="1"/>
  <c r="I157" i="7"/>
  <c r="I158" i="7"/>
  <c r="I159" i="7"/>
  <c r="H162" i="7"/>
  <c r="I162" i="7" s="1"/>
  <c r="H163" i="7"/>
  <c r="I163" i="7"/>
  <c r="I164" i="7"/>
  <c r="H165" i="7"/>
  <c r="I165" i="7" s="1"/>
  <c r="I166" i="7"/>
  <c r="H167" i="7"/>
  <c r="I167" i="7"/>
  <c r="I168" i="7"/>
  <c r="I169" i="7"/>
  <c r="H171" i="7"/>
  <c r="I171" i="7" s="1"/>
  <c r="I172" i="7"/>
  <c r="I173" i="7"/>
  <c r="I174" i="7"/>
  <c r="I175" i="7"/>
  <c r="H176" i="7"/>
  <c r="I176" i="7" s="1"/>
  <c r="I177" i="7"/>
  <c r="I178" i="7"/>
  <c r="I179" i="7"/>
  <c r="I180" i="7"/>
  <c r="I181" i="7"/>
  <c r="I182" i="7"/>
  <c r="H183" i="7"/>
  <c r="I183" i="7"/>
  <c r="I184" i="7"/>
  <c r="I185" i="7"/>
  <c r="I186" i="7"/>
  <c r="I187" i="7"/>
  <c r="I188" i="7"/>
  <c r="I189" i="7"/>
  <c r="I190" i="7"/>
  <c r="I191" i="7"/>
  <c r="I192" i="7"/>
  <c r="H193" i="7"/>
  <c r="I193" i="7"/>
  <c r="I194" i="7"/>
  <c r="H195" i="7"/>
  <c r="I195" i="7"/>
  <c r="I196" i="7"/>
  <c r="I197" i="7"/>
  <c r="I198" i="7"/>
  <c r="I199" i="7"/>
  <c r="I200" i="7"/>
  <c r="I201" i="7"/>
  <c r="I202" i="7"/>
  <c r="H203" i="7"/>
  <c r="I203" i="7"/>
  <c r="H204" i="7"/>
  <c r="I204" i="7"/>
  <c r="I205" i="7"/>
  <c r="I206" i="7"/>
  <c r="I207" i="7"/>
  <c r="H211" i="7"/>
  <c r="I211" i="7"/>
  <c r="I212" i="7"/>
  <c r="H213" i="7"/>
  <c r="H210" i="7" s="1"/>
  <c r="I214" i="7"/>
  <c r="H215" i="7"/>
  <c r="I215" i="7"/>
  <c r="I216" i="7"/>
  <c r="I217" i="7"/>
  <c r="H219" i="7"/>
  <c r="I219" i="7"/>
  <c r="I220" i="7"/>
  <c r="I221" i="7"/>
  <c r="I222" i="7"/>
  <c r="I223" i="7"/>
  <c r="H224" i="7"/>
  <c r="I225" i="7"/>
  <c r="I226" i="7"/>
  <c r="I227" i="7"/>
  <c r="I228" i="7"/>
  <c r="I229" i="7"/>
  <c r="I230" i="7"/>
  <c r="H231" i="7"/>
  <c r="I231" i="7"/>
  <c r="I232" i="7"/>
  <c r="I233" i="7"/>
  <c r="I234" i="7"/>
  <c r="I235" i="7"/>
  <c r="I236" i="7"/>
  <c r="I237" i="7"/>
  <c r="I238" i="7"/>
  <c r="I239" i="7"/>
  <c r="I240" i="7"/>
  <c r="H241" i="7"/>
  <c r="I241" i="7"/>
  <c r="I242" i="7"/>
  <c r="H243" i="7"/>
  <c r="I243" i="7"/>
  <c r="I244" i="7"/>
  <c r="I245" i="7"/>
  <c r="I246" i="7"/>
  <c r="I247" i="7"/>
  <c r="I248" i="7"/>
  <c r="I249" i="7"/>
  <c r="I250" i="7"/>
  <c r="H251" i="7"/>
  <c r="I251" i="7"/>
  <c r="H252" i="7"/>
  <c r="I252" i="7"/>
  <c r="I253" i="7"/>
  <c r="I254" i="7"/>
  <c r="I255" i="7"/>
  <c r="H258" i="7"/>
  <c r="I258" i="7" s="1"/>
  <c r="H259" i="7"/>
  <c r="H257" i="7" s="1"/>
  <c r="I259" i="7"/>
  <c r="H260" i="7"/>
  <c r="I260" i="7"/>
  <c r="I261" i="7"/>
  <c r="H262" i="7"/>
  <c r="I262" i="7"/>
  <c r="H263" i="7"/>
  <c r="I263" i="7"/>
  <c r="I264" i="7"/>
  <c r="H265" i="7"/>
  <c r="I265" i="7"/>
  <c r="I266" i="7"/>
  <c r="I267" i="7"/>
  <c r="I268" i="7"/>
  <c r="I269" i="7"/>
  <c r="I270" i="7"/>
  <c r="I271" i="7"/>
  <c r="H272" i="7"/>
  <c r="I272" i="7"/>
  <c r="I273" i="7"/>
  <c r="H274" i="7"/>
  <c r="I274" i="7"/>
  <c r="I275" i="7"/>
  <c r="H276" i="7"/>
  <c r="I276" i="7"/>
  <c r="H277" i="7"/>
  <c r="I277" i="7"/>
  <c r="H278" i="7"/>
  <c r="I278" i="7"/>
  <c r="H279" i="7"/>
  <c r="I279" i="7"/>
  <c r="I280" i="7"/>
  <c r="H281" i="7"/>
  <c r="I281" i="7"/>
  <c r="H282" i="7"/>
  <c r="I282" i="7"/>
  <c r="I283" i="7"/>
  <c r="H284" i="7"/>
  <c r="I284" i="7"/>
  <c r="I285" i="7"/>
  <c r="I286" i="7"/>
  <c r="I287" i="7"/>
  <c r="I288" i="7"/>
  <c r="I289" i="7"/>
  <c r="I290" i="7"/>
  <c r="H291" i="7"/>
  <c r="I291" i="7"/>
  <c r="I292" i="7"/>
  <c r="H293" i="7"/>
  <c r="I293" i="7"/>
  <c r="I294" i="7"/>
  <c r="H297" i="7"/>
  <c r="I297" i="7"/>
  <c r="H298" i="7"/>
  <c r="I298" i="7"/>
  <c r="I299" i="7"/>
  <c r="H301" i="7"/>
  <c r="I301" i="7"/>
  <c r="I302" i="7"/>
  <c r="H303" i="7"/>
  <c r="H300" i="7" s="1"/>
  <c r="I304" i="7"/>
  <c r="I305" i="7"/>
  <c r="I306" i="7"/>
  <c r="I307" i="7"/>
  <c r="I308" i="7"/>
  <c r="I309" i="7"/>
  <c r="H310" i="7"/>
  <c r="I310" i="7"/>
  <c r="I311" i="7"/>
  <c r="H312" i="7"/>
  <c r="I313" i="7"/>
  <c r="H316" i="7"/>
  <c r="I316" i="7"/>
  <c r="H317" i="7"/>
  <c r="I317" i="7"/>
  <c r="I318" i="7"/>
  <c r="H320" i="7"/>
  <c r="I320" i="7"/>
  <c r="I321" i="7"/>
  <c r="H322" i="7"/>
  <c r="H319" i="7" s="1"/>
  <c r="H315" i="7" s="1"/>
  <c r="I323" i="7"/>
  <c r="I324" i="7"/>
  <c r="I325" i="7"/>
  <c r="I326" i="7"/>
  <c r="I327" i="7"/>
  <c r="I328" i="7"/>
  <c r="H329" i="7"/>
  <c r="I329" i="7"/>
  <c r="I330" i="7"/>
  <c r="H331" i="7"/>
  <c r="I331" i="7"/>
  <c r="I332" i="7"/>
  <c r="H335" i="7"/>
  <c r="I335" i="7"/>
  <c r="H336" i="7"/>
  <c r="I336" i="7"/>
  <c r="I337" i="7"/>
  <c r="H339" i="7"/>
  <c r="I339" i="7"/>
  <c r="I340" i="7"/>
  <c r="H341" i="7"/>
  <c r="H338" i="7" s="1"/>
  <c r="I342" i="7"/>
  <c r="I343" i="7"/>
  <c r="I344" i="7"/>
  <c r="I345" i="7"/>
  <c r="I346" i="7"/>
  <c r="I347" i="7"/>
  <c r="H348" i="7"/>
  <c r="I348" i="7"/>
  <c r="I349" i="7"/>
  <c r="H350" i="7"/>
  <c r="I350" i="7"/>
  <c r="I351" i="7"/>
  <c r="H295" i="7" l="1"/>
  <c r="H296" i="7"/>
  <c r="I213" i="7"/>
  <c r="H122" i="7"/>
  <c r="H112" i="7" s="1"/>
  <c r="H26" i="7"/>
  <c r="H18" i="7"/>
  <c r="F648" i="17"/>
  <c r="E430" i="17"/>
  <c r="E639" i="17" s="1"/>
  <c r="F361" i="17"/>
  <c r="D360" i="17"/>
  <c r="E640" i="17"/>
  <c r="E6" i="17"/>
  <c r="F125" i="17"/>
  <c r="E417" i="17"/>
  <c r="D152" i="17"/>
  <c r="D321" i="17"/>
  <c r="F321" i="17" s="1"/>
  <c r="F327" i="17"/>
  <c r="D466" i="17"/>
  <c r="F466" i="17" s="1"/>
  <c r="D7" i="17"/>
  <c r="F135" i="17"/>
  <c r="F203" i="17"/>
  <c r="F366" i="17"/>
  <c r="F374" i="17"/>
  <c r="F426" i="17"/>
  <c r="F431" i="17"/>
  <c r="D629" i="17"/>
  <c r="F629" i="17" s="1"/>
  <c r="F129" i="17"/>
  <c r="F153" i="17"/>
  <c r="D308" i="17"/>
  <c r="F575" i="17"/>
  <c r="F589" i="17"/>
  <c r="D597" i="17"/>
  <c r="F597" i="17" s="1"/>
  <c r="F427" i="17"/>
  <c r="D536" i="17"/>
  <c r="E153" i="17"/>
  <c r="E152" i="17" s="1"/>
  <c r="E299" i="17" s="1"/>
  <c r="D82" i="17"/>
  <c r="F82" i="17" s="1"/>
  <c r="D164" i="17"/>
  <c r="F164" i="17" s="1"/>
  <c r="D49" i="17"/>
  <c r="F49" i="17" s="1"/>
  <c r="D491" i="17"/>
  <c r="F491" i="17" s="1"/>
  <c r="H333" i="7"/>
  <c r="H334" i="7"/>
  <c r="H314" i="7"/>
  <c r="H256" i="7" s="1"/>
  <c r="H218" i="7"/>
  <c r="H209" i="7"/>
  <c r="I210" i="7"/>
  <c r="H208" i="7"/>
  <c r="H170" i="7"/>
  <c r="I170" i="7" s="1"/>
  <c r="I257" i="7"/>
  <c r="H160" i="7" l="1"/>
  <c r="I160" i="7" s="1"/>
  <c r="H161" i="7"/>
  <c r="I161" i="7" s="1"/>
  <c r="H113" i="7"/>
  <c r="H16" i="7"/>
  <c r="H17" i="7"/>
  <c r="D417" i="17"/>
  <c r="F417" i="17" s="1"/>
  <c r="F308" i="17"/>
  <c r="D299" i="17"/>
  <c r="F152" i="17"/>
  <c r="F536" i="17"/>
  <c r="D535" i="17"/>
  <c r="E300" i="17"/>
  <c r="E422" i="17"/>
  <c r="D430" i="17"/>
  <c r="D418" i="17"/>
  <c r="F418" i="17" s="1"/>
  <c r="F360" i="17"/>
  <c r="D6" i="17"/>
  <c r="F7" i="17"/>
  <c r="E301" i="17"/>
  <c r="E423" i="17"/>
  <c r="G110" i="3"/>
  <c r="G109" i="3"/>
  <c r="H53" i="3"/>
  <c r="I53" i="3"/>
  <c r="J47" i="3"/>
  <c r="G47" i="3"/>
  <c r="J43" i="3"/>
  <c r="F17" i="8" s="1"/>
  <c r="G43" i="3"/>
  <c r="J36" i="3"/>
  <c r="G36" i="3"/>
  <c r="F430" i="17" l="1"/>
  <c r="D639" i="17"/>
  <c r="F639" i="17" s="1"/>
  <c r="E424" i="17"/>
  <c r="E643" i="17"/>
  <c r="D300" i="17"/>
  <c r="F300" i="17" s="1"/>
  <c r="D422" i="17"/>
  <c r="F6" i="17"/>
  <c r="E425" i="17"/>
  <c r="E644" i="17"/>
  <c r="E646" i="17" s="1"/>
  <c r="D423" i="17"/>
  <c r="D301" i="17"/>
  <c r="F301" i="17" s="1"/>
  <c r="F299" i="17"/>
  <c r="D640" i="17"/>
  <c r="F640" i="17" s="1"/>
  <c r="F535" i="17"/>
  <c r="J54" i="3"/>
  <c r="D425" i="17" l="1"/>
  <c r="F425" i="17" s="1"/>
  <c r="D644" i="17"/>
  <c r="F423" i="17"/>
  <c r="D424" i="17"/>
  <c r="F424" i="17" s="1"/>
  <c r="D643" i="17"/>
  <c r="F422" i="17"/>
  <c r="E645" i="17"/>
  <c r="E649" i="17" s="1"/>
  <c r="G53" i="3"/>
  <c r="J55" i="3"/>
  <c r="J53" i="3" s="1"/>
  <c r="D645" i="17" l="1"/>
  <c r="F643" i="17"/>
  <c r="F644" i="17"/>
  <c r="D646" i="17"/>
  <c r="E650" i="17"/>
  <c r="I108" i="3"/>
  <c r="J108" i="3"/>
  <c r="I109" i="3"/>
  <c r="J109" i="3"/>
  <c r="I110" i="3"/>
  <c r="J110" i="3"/>
  <c r="H109" i="3"/>
  <c r="H110" i="3"/>
  <c r="H108" i="3"/>
  <c r="I99" i="3"/>
  <c r="J99" i="3"/>
  <c r="I100" i="3"/>
  <c r="J100" i="3"/>
  <c r="I101" i="3"/>
  <c r="J101" i="3"/>
  <c r="I102" i="3"/>
  <c r="J102" i="3"/>
  <c r="I103" i="3"/>
  <c r="J103" i="3"/>
  <c r="I104" i="3"/>
  <c r="J104" i="3"/>
  <c r="I105" i="3"/>
  <c r="J105" i="3"/>
  <c r="H100" i="3"/>
  <c r="H101" i="3"/>
  <c r="H102" i="3"/>
  <c r="H103" i="3"/>
  <c r="H104" i="3"/>
  <c r="H105" i="3"/>
  <c r="H99" i="3"/>
  <c r="I97" i="3"/>
  <c r="J97" i="3"/>
  <c r="H97" i="3"/>
  <c r="I87" i="3"/>
  <c r="J87" i="3"/>
  <c r="I88" i="3"/>
  <c r="J88" i="3"/>
  <c r="I89" i="3"/>
  <c r="J89" i="3"/>
  <c r="I90" i="3"/>
  <c r="J90" i="3"/>
  <c r="I91" i="3"/>
  <c r="J91" i="3"/>
  <c r="I92" i="3"/>
  <c r="J92" i="3"/>
  <c r="I93" i="3"/>
  <c r="J93" i="3"/>
  <c r="I94" i="3"/>
  <c r="J94" i="3"/>
  <c r="I95" i="3"/>
  <c r="J95" i="3"/>
  <c r="H88" i="3"/>
  <c r="H89" i="3"/>
  <c r="H90" i="3"/>
  <c r="H91" i="3"/>
  <c r="H92" i="3"/>
  <c r="H93" i="3"/>
  <c r="H94" i="3"/>
  <c r="H95" i="3"/>
  <c r="H87" i="3"/>
  <c r="I80" i="3"/>
  <c r="J80" i="3"/>
  <c r="I81" i="3"/>
  <c r="J81" i="3"/>
  <c r="I82" i="3"/>
  <c r="J82" i="3"/>
  <c r="I83" i="3"/>
  <c r="J83" i="3"/>
  <c r="I84" i="3"/>
  <c r="J84" i="3"/>
  <c r="I85" i="3"/>
  <c r="J85" i="3"/>
  <c r="H81" i="3"/>
  <c r="H82" i="3"/>
  <c r="H83" i="3"/>
  <c r="H84" i="3"/>
  <c r="H85" i="3"/>
  <c r="H80" i="3"/>
  <c r="I76" i="3"/>
  <c r="H76" i="3"/>
  <c r="I77" i="3"/>
  <c r="I78" i="3"/>
  <c r="J78" i="3"/>
  <c r="H77" i="3"/>
  <c r="H78" i="3"/>
  <c r="I72" i="3"/>
  <c r="J72" i="3"/>
  <c r="H72" i="3"/>
  <c r="C7" i="8"/>
  <c r="D20" i="10"/>
  <c r="E20" i="10"/>
  <c r="F20" i="10"/>
  <c r="C20" i="10"/>
  <c r="D7" i="10"/>
  <c r="E7" i="10"/>
  <c r="F7" i="10"/>
  <c r="C7" i="10"/>
  <c r="F646" i="17" l="1"/>
  <c r="D650" i="17"/>
  <c r="F650" i="17" s="1"/>
  <c r="D649" i="17"/>
  <c r="F649" i="17" s="1"/>
  <c r="F645" i="17"/>
  <c r="G252" i="7"/>
  <c r="F252" i="7"/>
  <c r="G251" i="7"/>
  <c r="F251" i="7"/>
  <c r="G243" i="7"/>
  <c r="F243" i="7"/>
  <c r="G241" i="7"/>
  <c r="F241" i="7"/>
  <c r="G231" i="7"/>
  <c r="F231" i="7"/>
  <c r="G224" i="7"/>
  <c r="I224" i="7" s="1"/>
  <c r="F224" i="7"/>
  <c r="G219" i="7"/>
  <c r="I75" i="3" s="1"/>
  <c r="L75" i="3" s="1"/>
  <c r="F219" i="7"/>
  <c r="H75" i="3" s="1"/>
  <c r="J71" i="3"/>
  <c r="K71" i="3" s="1"/>
  <c r="G215" i="7"/>
  <c r="I71" i="3" s="1"/>
  <c r="F215" i="7"/>
  <c r="H71" i="3" s="1"/>
  <c r="H70" i="3" s="1"/>
  <c r="J69" i="3"/>
  <c r="G213" i="7"/>
  <c r="I69" i="3" s="1"/>
  <c r="I68" i="3" s="1"/>
  <c r="F213" i="7"/>
  <c r="H69" i="3" s="1"/>
  <c r="H68" i="3" s="1"/>
  <c r="J67" i="3"/>
  <c r="G211" i="7"/>
  <c r="I67" i="3" s="1"/>
  <c r="F211" i="7"/>
  <c r="H67" i="3" s="1"/>
  <c r="G204" i="7"/>
  <c r="G203" i="7" s="1"/>
  <c r="F204" i="7"/>
  <c r="F203" i="7" s="1"/>
  <c r="G195" i="7"/>
  <c r="F195" i="7"/>
  <c r="G193" i="7"/>
  <c r="F193" i="7"/>
  <c r="G183" i="7"/>
  <c r="F183" i="7"/>
  <c r="G176" i="7"/>
  <c r="F176" i="7"/>
  <c r="G171" i="7"/>
  <c r="F171" i="7"/>
  <c r="G167" i="7"/>
  <c r="F167" i="7"/>
  <c r="G165" i="7"/>
  <c r="F165" i="7"/>
  <c r="G163" i="7"/>
  <c r="F163" i="7"/>
  <c r="G156" i="7"/>
  <c r="F156" i="7"/>
  <c r="F155" i="7" s="1"/>
  <c r="G147" i="7"/>
  <c r="I147" i="7" s="1"/>
  <c r="F147" i="7"/>
  <c r="G145" i="7"/>
  <c r="F145" i="7"/>
  <c r="G135" i="7"/>
  <c r="I135" i="7" s="1"/>
  <c r="F135" i="7"/>
  <c r="G128" i="7"/>
  <c r="I128" i="7" s="1"/>
  <c r="F128" i="7"/>
  <c r="G123" i="7"/>
  <c r="F123" i="7"/>
  <c r="G119" i="7"/>
  <c r="F119" i="7"/>
  <c r="G117" i="7"/>
  <c r="I117" i="7" s="1"/>
  <c r="F117" i="7"/>
  <c r="G115" i="7"/>
  <c r="I115" i="7" s="1"/>
  <c r="F115" i="7"/>
  <c r="G108" i="7"/>
  <c r="G107" i="7" s="1"/>
  <c r="F108" i="7"/>
  <c r="F107" i="7"/>
  <c r="G99" i="7"/>
  <c r="F99" i="7"/>
  <c r="G97" i="7"/>
  <c r="F97" i="7"/>
  <c r="G87" i="7"/>
  <c r="F87" i="7"/>
  <c r="G80" i="7"/>
  <c r="F80" i="7"/>
  <c r="G75" i="7"/>
  <c r="F75" i="7"/>
  <c r="G71" i="7"/>
  <c r="F71" i="7"/>
  <c r="G69" i="7"/>
  <c r="G66" i="7" s="1"/>
  <c r="F69" i="7"/>
  <c r="G67" i="7"/>
  <c r="F67" i="7"/>
  <c r="G23" i="7"/>
  <c r="I23" i="7" s="1"/>
  <c r="F23" i="7"/>
  <c r="G70" i="3"/>
  <c r="I129" i="3"/>
  <c r="I128" i="3" s="1"/>
  <c r="J129" i="3"/>
  <c r="J128" i="3" s="1"/>
  <c r="K128" i="3" s="1"/>
  <c r="H129" i="3"/>
  <c r="H128" i="3" s="1"/>
  <c r="G68" i="3"/>
  <c r="G8" i="10"/>
  <c r="H8" i="10"/>
  <c r="G9" i="10"/>
  <c r="H9" i="10"/>
  <c r="G12" i="10"/>
  <c r="H12" i="10"/>
  <c r="G13" i="10"/>
  <c r="H13" i="10"/>
  <c r="G14" i="10"/>
  <c r="H14" i="10"/>
  <c r="G16" i="10"/>
  <c r="H16" i="10"/>
  <c r="G17" i="10"/>
  <c r="H17" i="10"/>
  <c r="G18" i="10"/>
  <c r="H18" i="10"/>
  <c r="G21" i="10"/>
  <c r="H21" i="10"/>
  <c r="G23" i="10"/>
  <c r="H23" i="10"/>
  <c r="G25" i="10"/>
  <c r="H25" i="10"/>
  <c r="G26" i="10"/>
  <c r="H26" i="10"/>
  <c r="G27" i="10"/>
  <c r="H27" i="10"/>
  <c r="G29" i="10"/>
  <c r="H29" i="10"/>
  <c r="G30" i="10"/>
  <c r="H30" i="10"/>
  <c r="I126" i="3"/>
  <c r="J126" i="3"/>
  <c r="K126" i="3" s="1"/>
  <c r="H126" i="3"/>
  <c r="I119" i="3"/>
  <c r="J119" i="3"/>
  <c r="K119" i="3" s="1"/>
  <c r="I120" i="3"/>
  <c r="J120" i="3"/>
  <c r="K120" i="3" s="1"/>
  <c r="I121" i="3"/>
  <c r="J121" i="3"/>
  <c r="I122" i="3"/>
  <c r="J122" i="3"/>
  <c r="K122" i="3" s="1"/>
  <c r="I123" i="3"/>
  <c r="J123" i="3"/>
  <c r="I124" i="3"/>
  <c r="J124" i="3"/>
  <c r="H120" i="3"/>
  <c r="H121" i="3"/>
  <c r="H122" i="3"/>
  <c r="H123" i="3"/>
  <c r="H124" i="3"/>
  <c r="H119" i="3"/>
  <c r="I117" i="3"/>
  <c r="J117" i="3"/>
  <c r="K117" i="3" s="1"/>
  <c r="H117" i="3"/>
  <c r="I114" i="3"/>
  <c r="J114" i="3"/>
  <c r="L114" i="3" s="1"/>
  <c r="H114" i="3"/>
  <c r="K108" i="3"/>
  <c r="L109" i="3"/>
  <c r="L110" i="3"/>
  <c r="L100" i="3"/>
  <c r="K102" i="3"/>
  <c r="L104" i="3"/>
  <c r="L88" i="3"/>
  <c r="L90" i="3"/>
  <c r="L92" i="3"/>
  <c r="L94" i="3"/>
  <c r="L80" i="3"/>
  <c r="L82" i="3"/>
  <c r="L83" i="3"/>
  <c r="L84" i="3"/>
  <c r="L85" i="3"/>
  <c r="L77" i="3"/>
  <c r="L67" i="3"/>
  <c r="G350" i="7"/>
  <c r="F350" i="7"/>
  <c r="G348" i="7"/>
  <c r="F348" i="7"/>
  <c r="G341" i="7"/>
  <c r="I341" i="7" s="1"/>
  <c r="F341" i="7"/>
  <c r="G339" i="7"/>
  <c r="F339" i="7"/>
  <c r="G336" i="7"/>
  <c r="G335" i="7" s="1"/>
  <c r="F336" i="7"/>
  <c r="F335" i="7" s="1"/>
  <c r="G331" i="7"/>
  <c r="F331" i="7"/>
  <c r="G329" i="7"/>
  <c r="F329" i="7"/>
  <c r="G322" i="7"/>
  <c r="I322" i="7" s="1"/>
  <c r="F322" i="7"/>
  <c r="G320" i="7"/>
  <c r="F320" i="7"/>
  <c r="G317" i="7"/>
  <c r="G316" i="7" s="1"/>
  <c r="F317" i="7"/>
  <c r="F316" i="7" s="1"/>
  <c r="G312" i="7"/>
  <c r="I312" i="7" s="1"/>
  <c r="F312" i="7"/>
  <c r="G310" i="7"/>
  <c r="F310" i="7"/>
  <c r="G303" i="7"/>
  <c r="I303" i="7" s="1"/>
  <c r="F303" i="7"/>
  <c r="G301" i="7"/>
  <c r="F301" i="7"/>
  <c r="G298" i="7"/>
  <c r="G297" i="7" s="1"/>
  <c r="F298" i="7"/>
  <c r="F297" i="7" s="1"/>
  <c r="G293" i="7"/>
  <c r="F293" i="7"/>
  <c r="G291" i="7"/>
  <c r="F291" i="7"/>
  <c r="G284" i="7"/>
  <c r="F284" i="7"/>
  <c r="G282" i="7"/>
  <c r="F282" i="7"/>
  <c r="G279" i="7"/>
  <c r="G278" i="7" s="1"/>
  <c r="F279" i="7"/>
  <c r="F278" i="7"/>
  <c r="G274" i="7"/>
  <c r="F274" i="7"/>
  <c r="G272" i="7"/>
  <c r="F272" i="7"/>
  <c r="G265" i="7"/>
  <c r="F265" i="7"/>
  <c r="G263" i="7"/>
  <c r="G260" i="7"/>
  <c r="G259" i="7"/>
  <c r="F263" i="7"/>
  <c r="F260" i="7"/>
  <c r="F259" i="7" s="1"/>
  <c r="G19" i="7"/>
  <c r="I19" i="7" s="1"/>
  <c r="F19" i="7"/>
  <c r="G21" i="7"/>
  <c r="I21" i="7" s="1"/>
  <c r="F21" i="7"/>
  <c r="G27" i="7"/>
  <c r="I27" i="7" s="1"/>
  <c r="F27" i="7"/>
  <c r="G32" i="7"/>
  <c r="I32" i="7" s="1"/>
  <c r="F32" i="7"/>
  <c r="G39" i="7"/>
  <c r="I39" i="7" s="1"/>
  <c r="F39" i="7"/>
  <c r="G49" i="7"/>
  <c r="F49" i="7"/>
  <c r="G51" i="7"/>
  <c r="I51" i="7" s="1"/>
  <c r="F51" i="7"/>
  <c r="G60" i="7"/>
  <c r="I60" i="7" s="1"/>
  <c r="F60" i="7"/>
  <c r="F59" i="7" s="1"/>
  <c r="L129" i="3"/>
  <c r="K124" i="3"/>
  <c r="L108" i="3"/>
  <c r="K105" i="3"/>
  <c r="L103" i="3"/>
  <c r="K103" i="3"/>
  <c r="K101" i="3"/>
  <c r="L99" i="3"/>
  <c r="K99" i="3"/>
  <c r="L97" i="3"/>
  <c r="K97" i="3"/>
  <c r="L95" i="3"/>
  <c r="K95" i="3"/>
  <c r="K93" i="3"/>
  <c r="L91" i="3"/>
  <c r="K91" i="3"/>
  <c r="K89" i="3"/>
  <c r="L87" i="3"/>
  <c r="K87" i="3"/>
  <c r="K85" i="3"/>
  <c r="K84" i="3"/>
  <c r="K83" i="3"/>
  <c r="K81" i="3"/>
  <c r="L78" i="3"/>
  <c r="K78" i="3"/>
  <c r="L76" i="3"/>
  <c r="K76" i="3"/>
  <c r="K75" i="3"/>
  <c r="L72" i="3"/>
  <c r="K72" i="3"/>
  <c r="H31" i="8"/>
  <c r="G31" i="8"/>
  <c r="H27" i="8"/>
  <c r="G27" i="8"/>
  <c r="H23" i="8"/>
  <c r="G23" i="8"/>
  <c r="H18" i="8"/>
  <c r="G18" i="8"/>
  <c r="H14" i="8"/>
  <c r="G14" i="8"/>
  <c r="H10" i="8"/>
  <c r="G10" i="8"/>
  <c r="L24" i="1"/>
  <c r="L22" i="1"/>
  <c r="L21" i="1"/>
  <c r="K24" i="1"/>
  <c r="K22" i="1"/>
  <c r="K21" i="1"/>
  <c r="L58" i="3"/>
  <c r="L57" i="3"/>
  <c r="L55" i="3"/>
  <c r="L54" i="3"/>
  <c r="L51" i="3"/>
  <c r="L49" i="3"/>
  <c r="L48" i="3"/>
  <c r="L44" i="3"/>
  <c r="L40" i="3"/>
  <c r="L37" i="3"/>
  <c r="L36" i="3"/>
  <c r="L35" i="3"/>
  <c r="L32" i="3"/>
  <c r="L31" i="3"/>
  <c r="L29" i="3"/>
  <c r="L28" i="3"/>
  <c r="L26" i="3"/>
  <c r="L25" i="3"/>
  <c r="L23" i="3"/>
  <c r="L20" i="3"/>
  <c r="L19" i="3"/>
  <c r="L18" i="3"/>
  <c r="L17" i="3"/>
  <c r="L15" i="3"/>
  <c r="L14" i="3"/>
  <c r="K58" i="3"/>
  <c r="K57" i="3"/>
  <c r="K55" i="3"/>
  <c r="K54" i="3"/>
  <c r="K51" i="3"/>
  <c r="K49" i="3"/>
  <c r="K48" i="3"/>
  <c r="K47" i="3"/>
  <c r="K44" i="3"/>
  <c r="K43" i="3"/>
  <c r="K41" i="3"/>
  <c r="K40" i="3"/>
  <c r="K37" i="3"/>
  <c r="K36" i="3"/>
  <c r="K35" i="3"/>
  <c r="K32" i="3"/>
  <c r="K31" i="3"/>
  <c r="K29" i="3"/>
  <c r="K28" i="3"/>
  <c r="K26" i="3"/>
  <c r="K25" i="3"/>
  <c r="K23" i="3"/>
  <c r="K22" i="3"/>
  <c r="K20" i="3"/>
  <c r="K19" i="3"/>
  <c r="K18" i="3"/>
  <c r="K17" i="3"/>
  <c r="K15" i="3"/>
  <c r="K14" i="3"/>
  <c r="F338" i="7" l="1"/>
  <c r="L119" i="3"/>
  <c r="F319" i="7"/>
  <c r="F314" i="7" s="1"/>
  <c r="G155" i="7"/>
  <c r="I155" i="7" s="1"/>
  <c r="I156" i="7"/>
  <c r="G122" i="7"/>
  <c r="I122" i="7" s="1"/>
  <c r="I123" i="7"/>
  <c r="J70" i="3"/>
  <c r="L71" i="3"/>
  <c r="F162" i="7"/>
  <c r="L117" i="3"/>
  <c r="G74" i="7"/>
  <c r="F170" i="7"/>
  <c r="F160" i="7" s="1"/>
  <c r="F210" i="7"/>
  <c r="F66" i="7"/>
  <c r="F64" i="7" s="1"/>
  <c r="F74" i="7"/>
  <c r="K114" i="3"/>
  <c r="F315" i="7"/>
  <c r="L128" i="3"/>
  <c r="G170" i="7"/>
  <c r="G162" i="7"/>
  <c r="G160" i="7" s="1"/>
  <c r="L22" i="3" s="1"/>
  <c r="I70" i="3"/>
  <c r="F218" i="7"/>
  <c r="F208" i="7" s="1"/>
  <c r="F122" i="7"/>
  <c r="F114" i="7"/>
  <c r="K129" i="3"/>
  <c r="L122" i="3"/>
  <c r="F300" i="7"/>
  <c r="F295" i="7" s="1"/>
  <c r="L121" i="3"/>
  <c r="G210" i="7"/>
  <c r="L120" i="3"/>
  <c r="F277" i="7"/>
  <c r="G218" i="7"/>
  <c r="I218" i="7" s="1"/>
  <c r="L124" i="3"/>
  <c r="G319" i="7"/>
  <c r="I319" i="7" s="1"/>
  <c r="G114" i="7"/>
  <c r="F281" i="7"/>
  <c r="H12" i="7"/>
  <c r="F333" i="7"/>
  <c r="F334" i="7"/>
  <c r="L123" i="3"/>
  <c r="G64" i="7"/>
  <c r="G65" i="7"/>
  <c r="F262" i="7"/>
  <c r="F258" i="7" s="1"/>
  <c r="L93" i="3"/>
  <c r="L89" i="3"/>
  <c r="L105" i="3"/>
  <c r="L101" i="3"/>
  <c r="L126" i="3"/>
  <c r="J68" i="3"/>
  <c r="K68" i="3" s="1"/>
  <c r="L69" i="3"/>
  <c r="K69" i="3"/>
  <c r="K67" i="3"/>
  <c r="K82" i="3"/>
  <c r="K110" i="3"/>
  <c r="K123" i="3"/>
  <c r="K80" i="3"/>
  <c r="K121" i="3"/>
  <c r="L81" i="3"/>
  <c r="K77" i="3"/>
  <c r="K109" i="3"/>
  <c r="K100" i="3"/>
  <c r="K104" i="3"/>
  <c r="L102" i="3"/>
  <c r="K88" i="3"/>
  <c r="K90" i="3"/>
  <c r="K92" i="3"/>
  <c r="K94" i="3"/>
  <c r="G281" i="7"/>
  <c r="G300" i="7"/>
  <c r="G338" i="7"/>
  <c r="F276" i="7"/>
  <c r="G262" i="7"/>
  <c r="G258" i="7" s="1"/>
  <c r="G59" i="7"/>
  <c r="I59" i="7" s="1"/>
  <c r="F26" i="7"/>
  <c r="G26" i="7"/>
  <c r="I26" i="7" s="1"/>
  <c r="F18" i="7"/>
  <c r="G18" i="7"/>
  <c r="I18" i="7" s="1"/>
  <c r="G334" i="7" l="1"/>
  <c r="I334" i="7" s="1"/>
  <c r="I338" i="7"/>
  <c r="G333" i="7"/>
  <c r="I333" i="7" s="1"/>
  <c r="G315" i="7"/>
  <c r="I315" i="7" s="1"/>
  <c r="G314" i="7"/>
  <c r="I314" i="7" s="1"/>
  <c r="G296" i="7"/>
  <c r="I296" i="7" s="1"/>
  <c r="I300" i="7"/>
  <c r="F209" i="7"/>
  <c r="F112" i="7"/>
  <c r="G113" i="7"/>
  <c r="I113" i="7" s="1"/>
  <c r="I114" i="7"/>
  <c r="F13" i="7"/>
  <c r="H43" i="3"/>
  <c r="F65" i="7"/>
  <c r="D22" i="8" s="1"/>
  <c r="G161" i="7"/>
  <c r="F25" i="8"/>
  <c r="F10" i="7"/>
  <c r="D9" i="8" s="1"/>
  <c r="F161" i="7"/>
  <c r="D29" i="8" s="1"/>
  <c r="G208" i="7"/>
  <c r="G112" i="7"/>
  <c r="F296" i="7"/>
  <c r="F257" i="7"/>
  <c r="F113" i="7"/>
  <c r="D25" i="8" s="1"/>
  <c r="F17" i="7"/>
  <c r="D21" i="8" s="1"/>
  <c r="D20" i="8" s="1"/>
  <c r="F30" i="8"/>
  <c r="D30" i="8"/>
  <c r="G209" i="7"/>
  <c r="G17" i="7"/>
  <c r="I17" i="7" s="1"/>
  <c r="G16" i="7"/>
  <c r="L68" i="3"/>
  <c r="F22" i="8"/>
  <c r="G276" i="7"/>
  <c r="G277" i="7"/>
  <c r="E22" i="8" s="1"/>
  <c r="F16" i="7"/>
  <c r="D17" i="8"/>
  <c r="G295" i="7"/>
  <c r="I295" i="7" s="1"/>
  <c r="F12" i="7"/>
  <c r="F256" i="7"/>
  <c r="G257" i="7"/>
  <c r="G10" i="7"/>
  <c r="E9" i="8" s="1"/>
  <c r="D11" i="10"/>
  <c r="E11" i="10"/>
  <c r="F11" i="10"/>
  <c r="D15" i="10"/>
  <c r="E15" i="10"/>
  <c r="F15" i="10"/>
  <c r="D24" i="10"/>
  <c r="E24" i="10"/>
  <c r="F24" i="10"/>
  <c r="D28" i="10"/>
  <c r="E28" i="10"/>
  <c r="F28" i="10"/>
  <c r="C11" i="10"/>
  <c r="C15" i="10"/>
  <c r="C24" i="10"/>
  <c r="C28" i="10"/>
  <c r="H10" i="9"/>
  <c r="I10" i="9"/>
  <c r="J10" i="9"/>
  <c r="H7" i="9"/>
  <c r="I7" i="9"/>
  <c r="J7" i="9"/>
  <c r="G10" i="9"/>
  <c r="G7" i="9"/>
  <c r="F11" i="7" l="1"/>
  <c r="D12" i="8" s="1"/>
  <c r="I43" i="3"/>
  <c r="L43" i="3" s="1"/>
  <c r="I208" i="7"/>
  <c r="E30" i="8"/>
  <c r="I209" i="7"/>
  <c r="E25" i="8"/>
  <c r="L41" i="3"/>
  <c r="I112" i="7"/>
  <c r="I47" i="3"/>
  <c r="L47" i="3" s="1"/>
  <c r="I16" i="7"/>
  <c r="H13" i="7"/>
  <c r="I13" i="7" s="1"/>
  <c r="E29" i="8"/>
  <c r="F9" i="7"/>
  <c r="D8" i="8" s="1"/>
  <c r="D7" i="8" s="1"/>
  <c r="H47" i="3"/>
  <c r="G13" i="7"/>
  <c r="E17" i="8" s="1"/>
  <c r="H17" i="8" s="1"/>
  <c r="F29" i="8"/>
  <c r="G29" i="8" s="1"/>
  <c r="F15" i="7"/>
  <c r="F14" i="7" s="1"/>
  <c r="G11" i="7"/>
  <c r="E12" i="8" s="1"/>
  <c r="H22" i="8"/>
  <c r="L7" i="9"/>
  <c r="K7" i="9"/>
  <c r="F21" i="8"/>
  <c r="F20" i="8" s="1"/>
  <c r="H15" i="7"/>
  <c r="H14" i="7" s="1"/>
  <c r="G22" i="8"/>
  <c r="L10" i="9"/>
  <c r="K10" i="9"/>
  <c r="E21" i="8"/>
  <c r="E20" i="8" s="1"/>
  <c r="G15" i="7"/>
  <c r="C19" i="10"/>
  <c r="C6" i="10"/>
  <c r="G28" i="10"/>
  <c r="H28" i="10"/>
  <c r="G24" i="10"/>
  <c r="H24" i="10"/>
  <c r="G20" i="10"/>
  <c r="H20" i="10"/>
  <c r="G15" i="10"/>
  <c r="H15" i="10"/>
  <c r="G11" i="10"/>
  <c r="H11" i="10"/>
  <c r="G7" i="10"/>
  <c r="H7" i="10"/>
  <c r="D16" i="8"/>
  <c r="G17" i="8"/>
  <c r="G30" i="8"/>
  <c r="H30" i="8"/>
  <c r="H13" i="8"/>
  <c r="G13" i="8"/>
  <c r="H26" i="8"/>
  <c r="G26" i="8"/>
  <c r="G12" i="7"/>
  <c r="H9" i="7"/>
  <c r="H10" i="7"/>
  <c r="F9" i="8" s="1"/>
  <c r="G256" i="7"/>
  <c r="I256" i="7" s="1"/>
  <c r="G9" i="7"/>
  <c r="F19" i="10"/>
  <c r="E19" i="10"/>
  <c r="D19" i="10"/>
  <c r="F6" i="10"/>
  <c r="E6" i="10"/>
  <c r="D6" i="10"/>
  <c r="F8" i="7" l="1"/>
  <c r="D9" i="11" s="1"/>
  <c r="I11" i="7"/>
  <c r="H9" i="8"/>
  <c r="G9" i="8"/>
  <c r="H6" i="10"/>
  <c r="G6" i="10"/>
  <c r="G19" i="10"/>
  <c r="H19" i="10"/>
  <c r="E8" i="8"/>
  <c r="E7" i="8" s="1"/>
  <c r="I10" i="7"/>
  <c r="H8" i="7"/>
  <c r="F9" i="11" s="1"/>
  <c r="I12" i="7"/>
  <c r="H29" i="8"/>
  <c r="E16" i="8"/>
  <c r="E15" i="8" s="1"/>
  <c r="I15" i="7"/>
  <c r="G14" i="7"/>
  <c r="I14" i="7" s="1"/>
  <c r="I9" i="7"/>
  <c r="G8" i="7"/>
  <c r="D28" i="8"/>
  <c r="E28" i="8"/>
  <c r="F28" i="8"/>
  <c r="D24" i="8"/>
  <c r="E24" i="8"/>
  <c r="F24" i="8"/>
  <c r="D15" i="8"/>
  <c r="D11" i="8"/>
  <c r="E11" i="8"/>
  <c r="C28" i="8"/>
  <c r="C24" i="8"/>
  <c r="C20" i="8"/>
  <c r="C15" i="8"/>
  <c r="C11" i="8"/>
  <c r="H66" i="3"/>
  <c r="I66" i="3"/>
  <c r="J66" i="3"/>
  <c r="H74" i="3"/>
  <c r="I74" i="3"/>
  <c r="J74" i="3"/>
  <c r="H79" i="3"/>
  <c r="I79" i="3"/>
  <c r="J79" i="3"/>
  <c r="H86" i="3"/>
  <c r="I86" i="3"/>
  <c r="J86" i="3"/>
  <c r="H96" i="3"/>
  <c r="I96" i="3"/>
  <c r="J96" i="3"/>
  <c r="H98" i="3"/>
  <c r="I98" i="3"/>
  <c r="J98" i="3"/>
  <c r="H107" i="3"/>
  <c r="H106" i="3" s="1"/>
  <c r="I107" i="3"/>
  <c r="I106" i="3" s="1"/>
  <c r="J107" i="3"/>
  <c r="H113" i="3"/>
  <c r="H112" i="3" s="1"/>
  <c r="I113" i="3"/>
  <c r="I112" i="3" s="1"/>
  <c r="J113" i="3"/>
  <c r="H116" i="3"/>
  <c r="I116" i="3"/>
  <c r="J116" i="3"/>
  <c r="H118" i="3"/>
  <c r="I118" i="3"/>
  <c r="J118" i="3"/>
  <c r="H125" i="3"/>
  <c r="I125" i="3"/>
  <c r="J125" i="3"/>
  <c r="H127" i="3"/>
  <c r="I127" i="3"/>
  <c r="J127" i="3"/>
  <c r="G66" i="3"/>
  <c r="G65" i="3" s="1"/>
  <c r="G74" i="3"/>
  <c r="G79" i="3"/>
  <c r="G86" i="3"/>
  <c r="G96" i="3"/>
  <c r="G98" i="3"/>
  <c r="G107" i="3"/>
  <c r="G106" i="3" s="1"/>
  <c r="G113" i="3"/>
  <c r="G112" i="3" s="1"/>
  <c r="G116" i="3"/>
  <c r="G118" i="3"/>
  <c r="G125" i="3"/>
  <c r="G127" i="3"/>
  <c r="C6" i="8" l="1"/>
  <c r="I8" i="7"/>
  <c r="E9" i="11"/>
  <c r="H21" i="8"/>
  <c r="G21" i="8"/>
  <c r="H25" i="8"/>
  <c r="G25" i="8"/>
  <c r="E19" i="8"/>
  <c r="D6" i="8"/>
  <c r="L125" i="3"/>
  <c r="K125" i="3"/>
  <c r="J106" i="3"/>
  <c r="L107" i="3"/>
  <c r="K107" i="3"/>
  <c r="L79" i="3"/>
  <c r="K79" i="3"/>
  <c r="L86" i="3"/>
  <c r="K86" i="3"/>
  <c r="H28" i="8"/>
  <c r="G28" i="8"/>
  <c r="L116" i="3"/>
  <c r="K116" i="3"/>
  <c r="L96" i="3"/>
  <c r="K96" i="3"/>
  <c r="L70" i="3"/>
  <c r="K70" i="3"/>
  <c r="H24" i="8"/>
  <c r="G24" i="8"/>
  <c r="L127" i="3"/>
  <c r="K127" i="3"/>
  <c r="J112" i="3"/>
  <c r="K113" i="3"/>
  <c r="L113" i="3"/>
  <c r="L66" i="3"/>
  <c r="K66" i="3"/>
  <c r="G115" i="3"/>
  <c r="G111" i="3" s="1"/>
  <c r="G15" i="1" s="1"/>
  <c r="L118" i="3"/>
  <c r="K118" i="3"/>
  <c r="L98" i="3"/>
  <c r="K98" i="3"/>
  <c r="L74" i="3"/>
  <c r="K74" i="3"/>
  <c r="F19" i="8"/>
  <c r="G20" i="8"/>
  <c r="H20" i="8"/>
  <c r="D19" i="8"/>
  <c r="E6" i="8"/>
  <c r="C19" i="8"/>
  <c r="G73" i="3"/>
  <c r="J115" i="3"/>
  <c r="I115" i="3"/>
  <c r="I111" i="3" s="1"/>
  <c r="I15" i="1" s="1"/>
  <c r="H115" i="3"/>
  <c r="H111" i="3" s="1"/>
  <c r="H15" i="1" s="1"/>
  <c r="J73" i="3"/>
  <c r="I73" i="3"/>
  <c r="H73" i="3"/>
  <c r="J65" i="3"/>
  <c r="I65" i="3"/>
  <c r="H65" i="3"/>
  <c r="L73" i="3" l="1"/>
  <c r="K73" i="3"/>
  <c r="J111" i="3"/>
  <c r="L115" i="3"/>
  <c r="K115" i="3"/>
  <c r="L106" i="3"/>
  <c r="K106" i="3"/>
  <c r="H64" i="3"/>
  <c r="H14" i="1" s="1"/>
  <c r="L112" i="3"/>
  <c r="K112" i="3"/>
  <c r="J64" i="3"/>
  <c r="K65" i="3"/>
  <c r="L65" i="3"/>
  <c r="G64" i="3"/>
  <c r="G14" i="1" s="1"/>
  <c r="H19" i="8"/>
  <c r="G19" i="8"/>
  <c r="I64" i="3"/>
  <c r="I63" i="3" s="1"/>
  <c r="E8" i="11" s="1"/>
  <c r="E7" i="11" s="1"/>
  <c r="E6" i="11" s="1"/>
  <c r="G63" i="3" l="1"/>
  <c r="C8" i="11" s="1"/>
  <c r="C7" i="11" s="1"/>
  <c r="C6" i="11" s="1"/>
  <c r="J63" i="3"/>
  <c r="L63" i="3" s="1"/>
  <c r="I14" i="1"/>
  <c r="H63" i="3"/>
  <c r="D8" i="11" s="1"/>
  <c r="D7" i="11" s="1"/>
  <c r="D6" i="11" s="1"/>
  <c r="L64" i="3"/>
  <c r="K64" i="3"/>
  <c r="J15" i="1"/>
  <c r="L111" i="3"/>
  <c r="K111" i="3"/>
  <c r="J14" i="1"/>
  <c r="H13" i="3"/>
  <c r="I13" i="3"/>
  <c r="J13" i="3"/>
  <c r="H16" i="3"/>
  <c r="I16" i="3"/>
  <c r="J16" i="3"/>
  <c r="H21" i="3"/>
  <c r="I21" i="3"/>
  <c r="J21" i="3"/>
  <c r="H24" i="3"/>
  <c r="I24" i="3"/>
  <c r="J24" i="3"/>
  <c r="H27" i="3"/>
  <c r="I27" i="3"/>
  <c r="J27" i="3"/>
  <c r="H30" i="3"/>
  <c r="I30" i="3"/>
  <c r="J30" i="3"/>
  <c r="H34" i="3"/>
  <c r="H33" i="3" s="1"/>
  <c r="I34" i="3"/>
  <c r="I33" i="3" s="1"/>
  <c r="J34" i="3"/>
  <c r="H39" i="3"/>
  <c r="I39" i="3"/>
  <c r="J39" i="3"/>
  <c r="H42" i="3"/>
  <c r="I42" i="3"/>
  <c r="J42" i="3"/>
  <c r="H46" i="3"/>
  <c r="H45" i="3" s="1"/>
  <c r="I46" i="3"/>
  <c r="I45" i="3" s="1"/>
  <c r="J46" i="3"/>
  <c r="H50" i="3"/>
  <c r="I50" i="3"/>
  <c r="J50" i="3"/>
  <c r="H56" i="3"/>
  <c r="I56" i="3"/>
  <c r="J56" i="3"/>
  <c r="G13" i="3"/>
  <c r="G16" i="3"/>
  <c r="G21" i="3"/>
  <c r="G24" i="3"/>
  <c r="G27" i="3"/>
  <c r="G30" i="3"/>
  <c r="G56" i="3"/>
  <c r="G52" i="3"/>
  <c r="G12" i="1" s="1"/>
  <c r="G50" i="3"/>
  <c r="G46" i="3"/>
  <c r="G45" i="3" s="1"/>
  <c r="G42" i="3"/>
  <c r="G39" i="3"/>
  <c r="G34" i="3"/>
  <c r="G33" i="3" s="1"/>
  <c r="F7" i="8" l="1"/>
  <c r="G8" i="8"/>
  <c r="H8" i="8"/>
  <c r="G16" i="8"/>
  <c r="F15" i="8"/>
  <c r="H16" i="8"/>
  <c r="K63" i="3"/>
  <c r="G38" i="3"/>
  <c r="L14" i="1"/>
  <c r="K14" i="1"/>
  <c r="L21" i="3"/>
  <c r="K21" i="3"/>
  <c r="G12" i="3"/>
  <c r="K39" i="3"/>
  <c r="L39" i="3"/>
  <c r="L42" i="3"/>
  <c r="K42" i="3"/>
  <c r="K27" i="3"/>
  <c r="L27" i="3"/>
  <c r="L13" i="3"/>
  <c r="K13" i="3"/>
  <c r="F8" i="11"/>
  <c r="H9" i="11"/>
  <c r="G9" i="11"/>
  <c r="L50" i="3"/>
  <c r="K50" i="3"/>
  <c r="J33" i="3"/>
  <c r="L34" i="3"/>
  <c r="K34" i="3"/>
  <c r="K53" i="3"/>
  <c r="L53" i="3"/>
  <c r="L24" i="3"/>
  <c r="K24" i="3"/>
  <c r="L15" i="1"/>
  <c r="K15" i="1"/>
  <c r="K56" i="3"/>
  <c r="L56" i="3"/>
  <c r="J45" i="3"/>
  <c r="L46" i="3"/>
  <c r="K46" i="3"/>
  <c r="L30" i="3"/>
  <c r="K30" i="3"/>
  <c r="L16" i="3"/>
  <c r="K16" i="3"/>
  <c r="J52" i="3"/>
  <c r="I52" i="3"/>
  <c r="I12" i="1" s="1"/>
  <c r="H52" i="3"/>
  <c r="H12" i="1" s="1"/>
  <c r="J38" i="3"/>
  <c r="I38" i="3"/>
  <c r="H38" i="3"/>
  <c r="J12" i="3"/>
  <c r="I12" i="3"/>
  <c r="H12" i="3"/>
  <c r="H23" i="1"/>
  <c r="I23" i="1"/>
  <c r="J23" i="1"/>
  <c r="G23" i="1"/>
  <c r="H13" i="1"/>
  <c r="I13" i="1"/>
  <c r="J13" i="1"/>
  <c r="G13" i="1"/>
  <c r="F11" i="8" l="1"/>
  <c r="H12" i="8"/>
  <c r="G12" i="8"/>
  <c r="G15" i="8"/>
  <c r="H15" i="8"/>
  <c r="G11" i="3"/>
  <c r="G10" i="3" s="1"/>
  <c r="G7" i="8"/>
  <c r="F6" i="8"/>
  <c r="H7" i="8"/>
  <c r="G11" i="1"/>
  <c r="G10" i="1" s="1"/>
  <c r="G16" i="1" s="1"/>
  <c r="G25" i="1" s="1"/>
  <c r="I11" i="3"/>
  <c r="I11" i="1" s="1"/>
  <c r="I10" i="1" s="1"/>
  <c r="I16" i="1" s="1"/>
  <c r="I25" i="1" s="1"/>
  <c r="L38" i="3"/>
  <c r="K38" i="3"/>
  <c r="L45" i="3"/>
  <c r="K45" i="3"/>
  <c r="F7" i="11"/>
  <c r="F6" i="11" s="1"/>
  <c r="H8" i="11"/>
  <c r="G8" i="11"/>
  <c r="L12" i="3"/>
  <c r="K12" i="3"/>
  <c r="J12" i="1"/>
  <c r="L12" i="1" s="1"/>
  <c r="K52" i="3"/>
  <c r="L52" i="3"/>
  <c r="L33" i="3"/>
  <c r="K33" i="3"/>
  <c r="L13" i="1"/>
  <c r="K13" i="1"/>
  <c r="L23" i="1"/>
  <c r="K23" i="1"/>
  <c r="H11" i="3"/>
  <c r="H10" i="3" s="1"/>
  <c r="J11" i="3"/>
  <c r="J10" i="3" s="1"/>
  <c r="I10" i="3" l="1"/>
  <c r="H6" i="8"/>
  <c r="G6" i="8"/>
  <c r="H11" i="8"/>
  <c r="G11" i="8"/>
  <c r="H11" i="1"/>
  <c r="H10" i="1" s="1"/>
  <c r="H16" i="1" s="1"/>
  <c r="H25" i="1" s="1"/>
  <c r="H6" i="11"/>
  <c r="G6" i="11"/>
  <c r="J11" i="1"/>
  <c r="K11" i="1" s="1"/>
  <c r="K12" i="1"/>
  <c r="L10" i="3"/>
  <c r="K10" i="3"/>
  <c r="K11" i="3"/>
  <c r="L11" i="3"/>
  <c r="H7" i="11"/>
  <c r="G7" i="11"/>
  <c r="L11" i="1" l="1"/>
  <c r="J10" i="1"/>
  <c r="J16" i="1" s="1"/>
  <c r="L10" i="1"/>
  <c r="K10" i="1"/>
  <c r="J25" i="1" l="1"/>
  <c r="L16" i="1"/>
  <c r="K16" i="1"/>
  <c r="L25" i="1" l="1"/>
  <c r="K25" i="1"/>
</calcChain>
</file>

<file path=xl/sharedStrings.xml><?xml version="1.0" encoding="utf-8"?>
<sst xmlns="http://schemas.openxmlformats.org/spreadsheetml/2006/main" count="2926" uniqueCount="2169">
  <si>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</si>
  <si>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</si>
  <si>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</si>
  <si>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</si>
  <si>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</si>
  <si>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</si>
  <si>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</si>
  <si>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</si>
  <si>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</si>
  <si>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</si>
  <si>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</si>
  <si>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</si>
  <si>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</si>
  <si>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</si>
  <si>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</si>
  <si>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</si>
  <si>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</si>
  <si>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</si>
  <si>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</si>
  <si>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</si>
  <si>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</si>
  <si>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</si>
  <si>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</si>
  <si>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</si>
  <si>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Tekuće pomoći od inozemnih vlada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</si>
  <si>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</si>
  <si>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</si>
  <si>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</si>
  <si>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</si>
  <si>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</si>
  <si>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</si>
  <si>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</si>
  <si>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</si>
  <si>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</si>
  <si>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 Vlastiti prihodi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</si>
  <si>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</si>
  <si>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</si>
  <si>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</si>
  <si>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</si>
  <si>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</si>
  <si>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</si>
  <si>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</si>
  <si>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</si>
  <si>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</si>
  <si>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</si>
  <si>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</si>
  <si>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</si>
  <si>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</si>
  <si>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</si>
  <si>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</si>
  <si>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</si>
  <si>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</si>
  <si>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</si>
  <si>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</si>
  <si>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</si>
  <si>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</si>
  <si>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</si>
  <si>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</si>
  <si>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</si>
  <si>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</si>
  <si>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</si>
  <si>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</si>
  <si>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Kapitalne pomoći od inozemnih vlada</t>
  </si>
  <si>
    <t>Pomoći od inozemnih vlada</t>
  </si>
  <si>
    <t>Pomoći od međunar.org. te instit. i tijela EU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</si>
  <si>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</si>
  <si>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</si>
  <si>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</si>
  <si>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</si>
  <si>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>Pomoći proračunu iz drugih prorač.i izvanpror.koris.</t>
  </si>
  <si>
    <t>Tekuće pom.prorač. iz drugih prorač.i izvanpror.koris.</t>
  </si>
  <si>
    <t>Kapitalne pom.prorač.iz drugih prorač.i izvanpror.koris.</t>
  </si>
  <si>
    <t>Pomoći od izvanproračunskih korisnika</t>
  </si>
  <si>
    <t>Tekuće pomoći od izvanproračunskih korisnika</t>
  </si>
  <si>
    <t>Kapitalne pomoći od izvanproračunskih korisnika</t>
  </si>
  <si>
    <t>Pomoći prorač.koris.iz prorač.koji im nije nadležan</t>
  </si>
  <si>
    <t>Kapitalne pom.prorač.koris.iz prorač.koji im nije nadl.</t>
  </si>
  <si>
    <t>Tekuće pom.prorač.koris.iz prorač.koji im nije nadl.</t>
  </si>
  <si>
    <t>Pomoći temeljem prijenosa EU sredstava</t>
  </si>
  <si>
    <t>Tekuće pomoći temeljem prijenosa EU sredstava</t>
  </si>
  <si>
    <t>Kapitalne pomoći temeljem prijenosa EU sredstava</t>
  </si>
  <si>
    <t>Prihodi od imovine</t>
  </si>
  <si>
    <t>Prihodi od financijske imovine</t>
  </si>
  <si>
    <t>Prihodi od kamata po vrijed.papirima</t>
  </si>
  <si>
    <t>Kamate na oročena sred.i depoz.po viđenju</t>
  </si>
  <si>
    <t>Prihodi od zateznih kamata</t>
  </si>
  <si>
    <t>Prihodi od pruženih usluga</t>
  </si>
  <si>
    <t>Donacije od pravnih i fiz.osoba izvan općeg proračuna</t>
  </si>
  <si>
    <t>Tekuće pomoći</t>
  </si>
  <si>
    <t>Kapitalne pomoći</t>
  </si>
  <si>
    <t>Prihodi iz nadležnog proračuna u od HZZO-a na tem.ug.obv.</t>
  </si>
  <si>
    <t>Prihodi iz nadl.prorač.za fin.red.djel.pror.korisnika</t>
  </si>
  <si>
    <t>Prihodi iz nadl.prorač.za fin.rashoda poslovanja</t>
  </si>
  <si>
    <t>Prihodi iz nadl.prorač.za fin.rash.za nab.nefin.imov.</t>
  </si>
  <si>
    <t>Prihodi iz nadl.prorač.za fin.izdataka za fin.imov.i otpl.zajmova</t>
  </si>
  <si>
    <t>Kazne, upravne mjere i ostali prihodi</t>
  </si>
  <si>
    <t>Ostali prihodi</t>
  </si>
  <si>
    <t>Prihodi od prodaje postrojenja i opreme</t>
  </si>
  <si>
    <t>Prihodi od prodaje prijevoznih sredstava</t>
  </si>
  <si>
    <t>Prihodi od prodaje proizvedene kratkotrajne imovine</t>
  </si>
  <si>
    <t>Prihodi od prodaje zaliha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</si>
  <si>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</si>
  <si>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</si>
  <si>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</si>
  <si>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</si>
  <si>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</si>
  <si>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Naknade za korištenje privatnog vozila u službene svrhe</t>
  </si>
  <si>
    <t>Uredski materijal i ostali materijalni rashodi</t>
  </si>
  <si>
    <t>Materijal i sirovine</t>
  </si>
  <si>
    <t>Energija</t>
  </si>
  <si>
    <t>Materijal i dijelovi za tekuće i invest.održavanje</t>
  </si>
  <si>
    <t>Sitan inventar i auto gume</t>
  </si>
  <si>
    <t>Službena, radna i zaštitna odjeća i obuća</t>
  </si>
  <si>
    <t>Rashodi za usluge</t>
  </si>
  <si>
    <t>Naknade troškova osobama izvan radnog odnosa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</si>
  <si>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</si>
  <si>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</si>
  <si>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</si>
  <si>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</si>
  <si>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</si>
  <si>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Obvezni i preventivni zdravstveni pregledi zaposlenika</t>
  </si>
  <si>
    <t>Računalne usluge</t>
  </si>
  <si>
    <t>Ostale usluge</t>
  </si>
  <si>
    <t>Intelektualne i osobne usluge</t>
  </si>
  <si>
    <t>Ostali nespomenuti rashodi poslovanja</t>
  </si>
  <si>
    <t>Naknade za rad predstav.i izvrš.tijela, povjeren.i sl.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</si>
  <si>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</si>
  <si>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</si>
  <si>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</si>
  <si>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</si>
  <si>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</si>
  <si>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</si>
  <si>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</si>
  <si>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</si>
  <si>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</si>
  <si>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</si>
  <si>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Nematerijalna imovina</t>
  </si>
  <si>
    <t>Licence</t>
  </si>
  <si>
    <t>Rashodi za nabavu proizvedene dugotrajne imovine</t>
  </si>
  <si>
    <t>Građevinski objekti</t>
  </si>
  <si>
    <t>Ostali građevinski objekti</t>
  </si>
  <si>
    <t>Postrojenja i oprema</t>
  </si>
  <si>
    <t>Prijevozna sredstva</t>
  </si>
  <si>
    <t>Uredska oprema i namještaj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</si>
  <si>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</si>
  <si>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</si>
  <si>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</si>
  <si>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</si>
  <si>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</si>
  <si>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Prijevozna sredstva sredstva u cestovnom prometu</t>
  </si>
  <si>
    <t>Rashodi za dodatna ulag.na nefinanc.imovini</t>
  </si>
  <si>
    <t>Dodatna ulaganja na građevinskim objektima</t>
  </si>
  <si>
    <t>1.1. Opći prihodi i primici</t>
  </si>
  <si>
    <t>3.1. Vlastiti prihodi</t>
  </si>
  <si>
    <t>5 Pomoći</t>
  </si>
  <si>
    <t>3.1. Vlastiti prihodi - Preneseni višak</t>
  </si>
  <si>
    <t>Opći prihodi i primici</t>
  </si>
  <si>
    <t xml:space="preserve">3.1. Vlastiti prihodi </t>
  </si>
  <si>
    <t>REDOVNA DJELATNOST</t>
  </si>
  <si>
    <t>AKTIVNOSTI IZ REDOVNE DJELATNOSTI</t>
  </si>
  <si>
    <t>1.1.</t>
  </si>
  <si>
    <t>Vlastiti prihodi</t>
  </si>
  <si>
    <t>KAPITALNI PROJEKTI</t>
  </si>
  <si>
    <t>Članak 1.</t>
  </si>
  <si>
    <t>Članak 2.</t>
  </si>
  <si>
    <t>IV.1.  IZVJEŠTAJ O ZADUŽIVANJU NA DOMAĆEM I STRANOM TRŽIŠTU NOVCA I KAPITALA</t>
  </si>
  <si>
    <t>IV.2.  IZVJEŠTAJ O KORIŠTENJU SREDSTAVA FONDOVA EUROPSKE UNIJE</t>
  </si>
  <si>
    <t xml:space="preserve">         POTENCIJALNIH OBVEZA PO OSNOVI SUDSKIH SPOROVA</t>
  </si>
  <si>
    <t>IV.3.  IZVJEŠTAJ O DANIM ZAJMOVIMA I POTRAŽIVANJIMA PO DANIM ZAJMOVIMA</t>
  </si>
  <si>
    <t xml:space="preserve">IV.4.  IZVJEŠTAJ O STANJU POTRAŽIVANJA I DOSPJELIH OBVEZA TE O STANJU </t>
  </si>
  <si>
    <t>III.1.  OBRAZLOŽENJE OPĆEG DIJELA IZVJEŠTAJA O IZVRŠENJU FINANCIJSKOG PLANA</t>
  </si>
  <si>
    <t>III.2.  OBRAZLOŽENJE POSEBNOG DIJELA IZVJEŠTAJA O IZVRŠENJU FINANCIJSKOG PLANA</t>
  </si>
  <si>
    <t>OBRAZLOŽENJE PRENESENOG VIŠKA/MANJKA SREDSTAVA IZ PRETHODNIH GODINA</t>
  </si>
  <si>
    <t>OBRAZLOŽENJE VIŠKA/MANJKA SREDSTAVA OSTVARENOG NA KRAJU TEKUĆE GODINE</t>
  </si>
  <si>
    <t>IZ NN (Obrazloženje posebnog dijela izvještaja o izvršenju financijskog plana proračunskog i izvanproračunskog korisnika za proračunsku godinu sadrži obrazloženje izvršenja programa koje se daje kroz obrazloženje izvršenja aktivnosti i projekata zajedno s ciljevima koji su ostvareni provedbom programa i pokazateljima uspješnosti realizacije tih ciljeva koji se sastoje od pokazatelja učinka i pokazatelja rezultata.)</t>
  </si>
  <si>
    <t>Doprinosi za obvezno zdrav.osig.</t>
  </si>
  <si>
    <t>(Izvještaj se daje samo na godišnjoj razini)</t>
  </si>
  <si>
    <t>(Izvještaj se daje i na polugodišnjoj i na godišnjoj razini)</t>
  </si>
  <si>
    <t>OBRAZLOŽENJE PRIHODA I RASHODA, PRIMITAKA I IZDATAKA OSTVARENIH U IZVJ. RAZDOBLJU</t>
  </si>
  <si>
    <t>Rashodi za materijal i energiju</t>
  </si>
  <si>
    <t>Plaće</t>
  </si>
  <si>
    <t>Doprinosi na plaću</t>
  </si>
  <si>
    <t>Materijal i dijelovi za tekuće i invest. održavanje</t>
  </si>
  <si>
    <t>Obavezni i preventivni zdravstveni pregledni zaposlenika</t>
  </si>
  <si>
    <t>Ostali nespomenuti rahodi poslovanja</t>
  </si>
  <si>
    <t>Naknade za rad predstav. i izvrš. tijela, povjeren. i sl.</t>
  </si>
  <si>
    <t>Ostali financijski rahodi</t>
  </si>
  <si>
    <t>Komunikacijske usluge</t>
  </si>
  <si>
    <t>Prijevozna sredstva u cestovnom prometu</t>
  </si>
  <si>
    <t xml:space="preserve">Rashodi za dodatna ulag. na nefinanc. imovini </t>
  </si>
  <si>
    <t>Uredski materijal i ostali mat.rashodi</t>
  </si>
  <si>
    <t>Bankarske usluge i usluge plat.prometa</t>
  </si>
  <si>
    <t>IF</t>
  </si>
  <si>
    <t>prvo se popunjava - Programska klasifikacija</t>
  </si>
  <si>
    <t xml:space="preserve">piše se u </t>
  </si>
  <si>
    <t>sive</t>
  </si>
  <si>
    <t>zatim Rashodi i prihodi prema izvoru stupac prethodna godina</t>
  </si>
  <si>
    <t>na kraju se u sažetak unese redak Preneseni višak/manjak iz prethodne godine</t>
  </si>
  <si>
    <t xml:space="preserve"> Račun financiranja i Račun fin prema izvorima se ručno popunjava</t>
  </si>
  <si>
    <t>za obrazloženje posebnog dijela</t>
  </si>
  <si>
    <t>zatim - Račun prihoda i rashoda stupac prethodna godina za klase 6,7,3,4 i ostali stupci za klase 6 i 7 i provjera sa PR-RAS</t>
  </si>
  <si>
    <t>Vladana Desnice 2</t>
  </si>
  <si>
    <t>31300 Beli Manastir</t>
  </si>
  <si>
    <t>OIB: 62231201707</t>
  </si>
  <si>
    <t>JAVANA PROFESIONALNA VATROGASNA POSTROJBA GRADA BELOG MANASTIRA</t>
  </si>
  <si>
    <t>Doprinos za mirovinsko osiguranje</t>
  </si>
  <si>
    <t>03 Javni red i sigurnost</t>
  </si>
  <si>
    <t>032 Usluge protupožarne zaštite</t>
  </si>
  <si>
    <t>Doprinosi za mirovinsko osiguranje</t>
  </si>
  <si>
    <t>1.6. Prihodi od fin.imovine i Ostali prihodi</t>
  </si>
  <si>
    <t>Prihodi od fin.imovine i Ostali prihodi</t>
  </si>
  <si>
    <t xml:space="preserve">Vlastiti prihodi </t>
  </si>
  <si>
    <t>5.7. Pomoći proračunu iz drugih proračuna</t>
  </si>
  <si>
    <t>Pomoći proračunu iz drugih proračuna</t>
  </si>
  <si>
    <t>6.1. Donacije od prav.i fiz.osoba izvan OP</t>
  </si>
  <si>
    <t>Donacije od prav.i fiz.osoba izvan OP</t>
  </si>
  <si>
    <t xml:space="preserve">1.6. Prihodi od fin.imovine i Ostali prihodi </t>
  </si>
  <si>
    <t>JAVNA PROFESIONALNA VATROGASNA POSTROJBA GRADA BELOG MANASTIRA</t>
  </si>
  <si>
    <t>PROGRAM 1006</t>
  </si>
  <si>
    <t>A100630</t>
  </si>
  <si>
    <t>K100630</t>
  </si>
  <si>
    <t>RASHODI POSLOVANJA</t>
  </si>
  <si>
    <t>RASHODI ZA NABAVU NEFIN.IMOVINE</t>
  </si>
  <si>
    <t>1.6. Prihodi od imovine i Ostali prihodi</t>
  </si>
  <si>
    <t>Obveznik:</t>
  </si>
  <si>
    <t>35302 - JAVNA PROFESIONALNA VATROGASNA POSTROJBA GRADA BELOG MANASTIRA</t>
  </si>
  <si>
    <t>Razina:</t>
  </si>
  <si>
    <t>31</t>
  </si>
  <si>
    <t>Razdoblje:</t>
  </si>
  <si>
    <t>IZVJEŠTAJ O PRIHODIMA I RASHODIMA, PRIMICIMA I IZDACIMA</t>
  </si>
  <si>
    <t>Račun iz Rač. plana</t>
  </si>
  <si>
    <t>Opis stavke</t>
  </si>
  <si>
    <t>Šifra</t>
  </si>
  <si>
    <t>Ostvareno u izvještajnom razdoblju preth. godine</t>
  </si>
  <si>
    <t>Ostvareno u izvještajnom razdoblju 
tekuće godine</t>
  </si>
  <si>
    <t>Indeks
(5/4)</t>
  </si>
  <si>
    <t>3</t>
  </si>
  <si>
    <t>Prihodi i rashodi poslovanja</t>
  </si>
  <si>
    <t>6</t>
  </si>
  <si>
    <t>Prihodi od poreza (šifre 611+612+613+614+615+616)</t>
  </si>
  <si>
    <t>61</t>
  </si>
  <si>
    <t>611</t>
  </si>
  <si>
    <t>6111</t>
  </si>
  <si>
    <t>6112</t>
  </si>
  <si>
    <t>6113</t>
  </si>
  <si>
    <t>6114</t>
  </si>
  <si>
    <t>6115</t>
  </si>
  <si>
    <t>6116</t>
  </si>
  <si>
    <t>6117</t>
  </si>
  <si>
    <t>Povrat više ostvarenog poreza na dohodak za decentralizirane funkcije</t>
  </si>
  <si>
    <t>6119</t>
  </si>
  <si>
    <t>Porez na dobit (šifre 6121 do 6124 - 6125)</t>
  </si>
  <si>
    <t>612</t>
  </si>
  <si>
    <t>Porez na dobit od poduzetnika</t>
  </si>
  <si>
    <t>6121</t>
  </si>
  <si>
    <t>Porez na dobit po odbitku na naknade za korištenje prava i za usluge</t>
  </si>
  <si>
    <t>6122</t>
  </si>
  <si>
    <t>Porez na dobit po odbitku na kamate, dividende i udjele u dobiti</t>
  </si>
  <si>
    <t>6123</t>
  </si>
  <si>
    <t>Porez na dobit po godišnjoj prijavi</t>
  </si>
  <si>
    <t>6124</t>
  </si>
  <si>
    <t>Povrat poreza na dobit po godišnjoj prijavi</t>
  </si>
  <si>
    <t>6125</t>
  </si>
  <si>
    <t>Porezi na imovinu (šifre 6131 do 6135)</t>
  </si>
  <si>
    <t>613</t>
  </si>
  <si>
    <t>6131</t>
  </si>
  <si>
    <t>Porez na nasljedstva i darove</t>
  </si>
  <si>
    <t>6132</t>
  </si>
  <si>
    <t>Porez na kapitalne i financijske transakcije</t>
  </si>
  <si>
    <t>6133</t>
  </si>
  <si>
    <t>Povremeni porezi na imovinu</t>
  </si>
  <si>
    <t>6134</t>
  </si>
  <si>
    <t>Ostali stalni porezi na imovinu</t>
  </si>
  <si>
    <t>6135</t>
  </si>
  <si>
    <t>614</t>
  </si>
  <si>
    <t>Porez na dodanu vrijednost</t>
  </si>
  <si>
    <t>6141</t>
  </si>
  <si>
    <t>Porez na promet</t>
  </si>
  <si>
    <t>6142</t>
  </si>
  <si>
    <t xml:space="preserve">Posebni porezi i trošarine </t>
  </si>
  <si>
    <t>6143</t>
  </si>
  <si>
    <t>Porezi na korištenje dobara ili izvođenje aktivnosti</t>
  </si>
  <si>
    <t>6145</t>
  </si>
  <si>
    <t>Ostali porezi na robu i usluge</t>
  </si>
  <si>
    <t>6146</t>
  </si>
  <si>
    <t>Porez na dobitke od igara na sreću i ostali porezi od igara na sreću</t>
  </si>
  <si>
    <t>6147</t>
  </si>
  <si>
    <t>Naknade za priređivanje igara na sreću</t>
  </si>
  <si>
    <t>Porezi na međunarodnu trgovinu i transakcije (šifre 6151+6152)</t>
  </si>
  <si>
    <t>615</t>
  </si>
  <si>
    <t>Carine i carinske pristojbe</t>
  </si>
  <si>
    <t>6151</t>
  </si>
  <si>
    <t>Ostali porezi na međunarodnu trgovinu i transakcije</t>
  </si>
  <si>
    <t>6152</t>
  </si>
  <si>
    <t>Ostali prihodi od poreza (šifre 6161 do 6163)</t>
  </si>
  <si>
    <t>616</t>
  </si>
  <si>
    <t>Ostali prihodi od poreza koje plaćaju pravne osobe</t>
  </si>
  <si>
    <t>6161</t>
  </si>
  <si>
    <t>Ostali prihodi od poreza koje plaćaju fizičke osobe</t>
  </si>
  <si>
    <t>6162</t>
  </si>
  <si>
    <t>Ostali neraspoređeni prihodi od poreza</t>
  </si>
  <si>
    <t>6163</t>
  </si>
  <si>
    <t>Doprinosi (šifre 621+622+623)</t>
  </si>
  <si>
    <t>62</t>
  </si>
  <si>
    <t xml:space="preserve">Doprinosi za zdravstveno osiguranje (šifre 6211+6212) </t>
  </si>
  <si>
    <t>621</t>
  </si>
  <si>
    <t xml:space="preserve">Doprinosi za obvezno zdravstveno osiguranje </t>
  </si>
  <si>
    <t>6211</t>
  </si>
  <si>
    <t>Doprinosi za obvezno zdravstveno osiguranje za slučaj ozljede na radu</t>
  </si>
  <si>
    <t>6212</t>
  </si>
  <si>
    <t>622</t>
  </si>
  <si>
    <t>Doprinosi za zapošljavanje</t>
  </si>
  <si>
    <t>623</t>
  </si>
  <si>
    <t>Pomoći iz inozemstva i od subjekata unutar općeg proračuna (šifre 631+632+633+634+635+636+637+638+639)</t>
  </si>
  <si>
    <t>63</t>
  </si>
  <si>
    <t>Pomoći od inozemnih vlada (šifre 6311+6312)</t>
  </si>
  <si>
    <t>631</t>
  </si>
  <si>
    <t>6311</t>
  </si>
  <si>
    <t>6312</t>
  </si>
  <si>
    <t>Pomoći od međunarodnih organizacija te institucija i tijela EU (šifre 6321 do 6324)</t>
  </si>
  <si>
    <t>632</t>
  </si>
  <si>
    <t>6321</t>
  </si>
  <si>
    <t>6322</t>
  </si>
  <si>
    <t>6323</t>
  </si>
  <si>
    <t>6324</t>
  </si>
  <si>
    <t>633</t>
  </si>
  <si>
    <t>6331</t>
  </si>
  <si>
    <t>6332</t>
  </si>
  <si>
    <t>Pomoći od izvanproračunskih korisnika (šifre 6341+6342)</t>
  </si>
  <si>
    <t>634</t>
  </si>
  <si>
    <t>6341</t>
  </si>
  <si>
    <t xml:space="preserve">Kapitalne pomoći od izvanproračunskih korisnika </t>
  </si>
  <si>
    <t>6342</t>
  </si>
  <si>
    <t>635</t>
  </si>
  <si>
    <t>Tekuće pomoći izravnanja za decentralizirane funkcije</t>
  </si>
  <si>
    <t>6351</t>
  </si>
  <si>
    <t>Kapitalne pomoći izravnanja za decentralizirane funkcije</t>
  </si>
  <si>
    <t>6352</t>
  </si>
  <si>
    <t>636</t>
  </si>
  <si>
    <t>Pomoći proračunskim korisnicima iz proračuna koji im nije nadležan (šifre 6361+6362)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</si>
  <si>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</si>
  <si>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</si>
  <si>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</si>
  <si>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</si>
  <si>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637</t>
  </si>
  <si>
    <t>6371</t>
  </si>
  <si>
    <t>6372</t>
  </si>
  <si>
    <t>638</t>
  </si>
  <si>
    <t>6381</t>
  </si>
  <si>
    <t>6382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</si>
  <si>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</si>
  <si>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</si>
  <si>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</si>
  <si>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</si>
  <si>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</si>
  <si>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</si>
  <si>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</si>
  <si>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</si>
  <si>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</si>
  <si>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</si>
  <si>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od imovine (šifre 641+642+643)</t>
  </si>
  <si>
    <t>64</t>
  </si>
  <si>
    <t xml:space="preserve">Prihodi od financijske imovine (šifre 6412 do 6419) </t>
  </si>
  <si>
    <t>641</t>
  </si>
  <si>
    <t>Prihodi od kamata po vrijednosnim papirima</t>
  </si>
  <si>
    <t>6412</t>
  </si>
  <si>
    <t>Kamate na oročena sredstva i depozite po viđenju</t>
  </si>
  <si>
    <t>6413</t>
  </si>
  <si>
    <t xml:space="preserve">Prihodi od zateznih kamata </t>
  </si>
  <si>
    <t>6414</t>
  </si>
  <si>
    <t>Prihodi od pozitivnih tečajnih razlika i razlika zbog primjene valutne klauzule</t>
  </si>
  <si>
    <t>6415</t>
  </si>
  <si>
    <t>Prihodi od dividendi</t>
  </si>
  <si>
    <t>6416</t>
  </si>
  <si>
    <t>Prihodi iz dobiti trgovačkih društava, kreditnih i ostalih financijskih institucija po posebnim propisima</t>
  </si>
  <si>
    <t>6417</t>
  </si>
  <si>
    <t>Ostali prihodi od financijske imovine</t>
  </si>
  <si>
    <t>6419</t>
  </si>
  <si>
    <t>Prihodi od nefinancijske imovine (šifre 6421 do 6429)</t>
  </si>
  <si>
    <t>642</t>
  </si>
  <si>
    <t>Naknade za koncesije</t>
  </si>
  <si>
    <t>6421</t>
  </si>
  <si>
    <t>Prihodi od zakupa i iznajmljivanja imovine</t>
  </si>
  <si>
    <t>6422</t>
  </si>
  <si>
    <t>Naknada za korištenje nefinancijske imovine</t>
  </si>
  <si>
    <t>6423</t>
  </si>
  <si>
    <t>Naknade za ceste</t>
  </si>
  <si>
    <t>6424</t>
  </si>
  <si>
    <t>6425</t>
  </si>
  <si>
    <t>Ostali prihodi od nefinancijske imovine</t>
  </si>
  <si>
    <t>6429</t>
  </si>
  <si>
    <t>Prihodi od kamata na dane zajmove (šifre 6431 do 6437)</t>
  </si>
  <si>
    <t>643</t>
  </si>
  <si>
    <t>Prihodi od kamata na dane zajmove međunarodnim organizacijama, institucijama i tijelima EU te inozemnim vladama</t>
  </si>
  <si>
    <t>6431</t>
  </si>
  <si>
    <t>Prihodi od kamata na dane zajmove neprofitnim organizacijama, građanima i kućanstvima</t>
  </si>
  <si>
    <t>6432</t>
  </si>
  <si>
    <t>Prihodi od kamata na dane zajmove kreditnim i ostalim financijskim institucijama u javnom sektoru</t>
  </si>
  <si>
    <t>6433</t>
  </si>
  <si>
    <t>Prihodi od kamata na dane zajmove trgovačkim društvima u javnom sektoru</t>
  </si>
  <si>
    <t>6434</t>
  </si>
  <si>
    <t>Prihodi od kamata na dane zajmove kreditnim i ostalim financijskim institucijama izvan javnog sektora</t>
  </si>
  <si>
    <t>6435</t>
  </si>
  <si>
    <t>Prihodi od kamata na dane zajmove trgovačkim društvima i obrtnicima izvan javnog sektora</t>
  </si>
  <si>
    <t>6436</t>
  </si>
  <si>
    <t>Prihodi od kamata na dane zajmove drugim razinama vlasti</t>
  </si>
  <si>
    <t>6437</t>
  </si>
  <si>
    <t>65</t>
  </si>
  <si>
    <t>Upravne i administrativne pristojbe (šifre 6511 do 6514)</t>
  </si>
  <si>
    <t>651</t>
  </si>
  <si>
    <t>Državne upravne i sudske pristojbe</t>
  </si>
  <si>
    <t>6511</t>
  </si>
  <si>
    <t>Županijske, gradske i općinske pristojbe i naknade</t>
  </si>
  <si>
    <t>6512</t>
  </si>
  <si>
    <t>Ostale upravne pristojbe i naknade</t>
  </si>
  <si>
    <t>6513</t>
  </si>
  <si>
    <t>Ostale pristojbe i naknade</t>
  </si>
  <si>
    <t>6514</t>
  </si>
  <si>
    <t>Prihodi po posebnim propisima (šifre 6521 do 6528)</t>
  </si>
  <si>
    <t>652</t>
  </si>
  <si>
    <t>Prihodi državne uprave</t>
  </si>
  <si>
    <t>6521</t>
  </si>
  <si>
    <t>Prihodi vodnog gospodarstva</t>
  </si>
  <si>
    <t>6522</t>
  </si>
  <si>
    <t>Doprinosi za šume</t>
  </si>
  <si>
    <t>6524</t>
  </si>
  <si>
    <t>Mjesni samodoprinos</t>
  </si>
  <si>
    <t>6525</t>
  </si>
  <si>
    <t>Ostali nespomenuti prihodi</t>
  </si>
  <si>
    <t>6526</t>
  </si>
  <si>
    <t>Naknade od financijske imovine</t>
  </si>
  <si>
    <t>6527</t>
  </si>
  <si>
    <t>6528</t>
  </si>
  <si>
    <t>Prihodi od novčane naknade poslodavca zbog nezapošljavanja osoba s invaliditetom</t>
  </si>
  <si>
    <t>Komunalni doprinosi i naknade (šifre 6531 do 6533)</t>
  </si>
  <si>
    <t>653</t>
  </si>
  <si>
    <t>Komunalni doprinosi</t>
  </si>
  <si>
    <t>6531</t>
  </si>
  <si>
    <t>Komunalne naknade</t>
  </si>
  <si>
    <t>6532</t>
  </si>
  <si>
    <t>Naknade za priključak</t>
  </si>
  <si>
    <t>6533</t>
  </si>
  <si>
    <t>Prihodi od prodaje proizvoda i robe te pruženih usluga, prihodi od donacija te povrati po protestiranim jamstvima (šifre 661+663)</t>
  </si>
  <si>
    <t>66</t>
  </si>
  <si>
    <t>Prihodi od prodaje proizvoda i robe te pruženih usluga (šifre 6614+6615)</t>
  </si>
  <si>
    <t>661</t>
  </si>
  <si>
    <t>6614</t>
  </si>
  <si>
    <t>6615</t>
  </si>
  <si>
    <t>663</t>
  </si>
  <si>
    <t>Tekuće donacije</t>
  </si>
  <si>
    <t>6631</t>
  </si>
  <si>
    <t>Kapitalne donacije</t>
  </si>
  <si>
    <t>6632</t>
  </si>
  <si>
    <t>6633</t>
  </si>
  <si>
    <t>Povrat donacija danih neprofitnim organizacijama, građanima i kućanstvima u tuzemstvu po protestiranim jamstvima</t>
  </si>
  <si>
    <t>6634</t>
  </si>
  <si>
    <t>Povrat kapitalnih pomoći danih trgovačkim društvima i obrtnicima po protestiranim jamstvima</t>
  </si>
  <si>
    <t>Prihodi iz nadležnog proračuna i od HZZO-a na temelju ugovornih obveza (šifre 671+673)</t>
  </si>
  <si>
    <t>67</t>
  </si>
  <si>
    <t>Prihodi iz nadležnog proračuna za financiranje redovne djelatnosti proračunskih korisnika (šifre 6711 do 6714)</t>
  </si>
  <si>
    <t>671</t>
  </si>
  <si>
    <t>6711</t>
  </si>
  <si>
    <t>Prihodi iz nadležnog proračuna za financiranje rashoda za nabavu nefinancijske imovine</t>
  </si>
  <si>
    <t>6712</t>
  </si>
  <si>
    <t>6714</t>
  </si>
  <si>
    <t>673</t>
  </si>
  <si>
    <t>Prihodi od HZZO-a na temelju ugovornih obveza</t>
  </si>
  <si>
    <t>Kazne, upravne mjere i ostali prihodi (šifre 681+683)</t>
  </si>
  <si>
    <t>68</t>
  </si>
  <si>
    <t>Kazne i upravne mjere (šifre 6811 do 6819)</t>
  </si>
  <si>
    <t>681</t>
  </si>
  <si>
    <t>Kazne za carinske prekršaje</t>
  </si>
  <si>
    <t>6811</t>
  </si>
  <si>
    <t>Kazne za devizne prekršaje</t>
  </si>
  <si>
    <t>6812</t>
  </si>
  <si>
    <t>Kazne za porezne prekršaje</t>
  </si>
  <si>
    <t>6813</t>
  </si>
  <si>
    <t>6814</t>
  </si>
  <si>
    <t>6815</t>
  </si>
  <si>
    <t>Kazne i druge mjere u kaznenom postupku</t>
  </si>
  <si>
    <t>6816</t>
  </si>
  <si>
    <t>Kazne za prekršaje na kulturnim dobrima</t>
  </si>
  <si>
    <t>6817</t>
  </si>
  <si>
    <t>Upravne mjere</t>
  </si>
  <si>
    <t>6818</t>
  </si>
  <si>
    <t>Ostale kazne</t>
  </si>
  <si>
    <t>6819</t>
  </si>
  <si>
    <t>683</t>
  </si>
  <si>
    <t xml:space="preserve">RASHODI POSLOVANJA (šifre 31+32+34+35+36+37+38) </t>
  </si>
  <si>
    <t>Rashodi za zaposlene (šifre 311+312+313)</t>
  </si>
  <si>
    <t xml:space="preserve">Plaće (bruto) (šifre 3111 do 3114) </t>
  </si>
  <si>
    <t>311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</si>
  <si>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</si>
  <si>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</si>
  <si>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</si>
  <si>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</si>
  <si>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</si>
  <si>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</si>
  <si>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</si>
  <si>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312</t>
  </si>
  <si>
    <t>Doprinosi na plaće (šifre 3131 do 3133)</t>
  </si>
  <si>
    <t>313</t>
  </si>
  <si>
    <t>3131</t>
  </si>
  <si>
    <t>3132</t>
  </si>
  <si>
    <t>Doprinosi za obvezno osiguranje u slučaju nezaposlenosti</t>
  </si>
  <si>
    <t>3133</t>
  </si>
  <si>
    <t>32</t>
  </si>
  <si>
    <t>Naknade troškova zaposlenima (šifre 3211 do 3214)</t>
  </si>
  <si>
    <t>321</t>
  </si>
  <si>
    <t>3211</t>
  </si>
  <si>
    <t>3212</t>
  </si>
  <si>
    <t>3213</t>
  </si>
  <si>
    <t>Ostale naknade troškova zaposlenima</t>
  </si>
  <si>
    <t>3214</t>
  </si>
  <si>
    <t>Rashodi za materijal i energiju (šifre 3221 do 3227)</t>
  </si>
  <si>
    <t>322</t>
  </si>
  <si>
    <t>3221</t>
  </si>
  <si>
    <t>3222</t>
  </si>
  <si>
    <t>3223</t>
  </si>
  <si>
    <t>Materijal i dijelovi za tekuće i investicijsko održavanje</t>
  </si>
  <si>
    <t>3224</t>
  </si>
  <si>
    <t>3225</t>
  </si>
  <si>
    <t>Vojna sredstva za jednokratnu upotrebu</t>
  </si>
  <si>
    <t>3226</t>
  </si>
  <si>
    <t>3227</t>
  </si>
  <si>
    <t>Rashodi za usluge (šifre 3231 do 3239)</t>
  </si>
  <si>
    <t>323</t>
  </si>
  <si>
    <t>3231</t>
  </si>
  <si>
    <t>3232</t>
  </si>
  <si>
    <t>3233</t>
  </si>
  <si>
    <t>3234</t>
  </si>
  <si>
    <t>3235</t>
  </si>
  <si>
    <t>Zdravstvene i veterinarske usluge</t>
  </si>
  <si>
    <t>3236</t>
  </si>
  <si>
    <t>3237</t>
  </si>
  <si>
    <t>3238</t>
  </si>
  <si>
    <t>3239</t>
  </si>
  <si>
    <t>324</t>
  </si>
  <si>
    <t>Ostali nespomenuti rashodi poslovanja (šifre 3291 do 3299)</t>
  </si>
  <si>
    <t>329</t>
  </si>
  <si>
    <t>Naknade za rad predstavničkih i izvršnih tijela, povjerenstava i slično</t>
  </si>
  <si>
    <t>3291</t>
  </si>
  <si>
    <t>3292</t>
  </si>
  <si>
    <t>3293</t>
  </si>
  <si>
    <t>3294</t>
  </si>
  <si>
    <t>3295</t>
  </si>
  <si>
    <t>3296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</si>
  <si>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</si>
  <si>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</si>
  <si>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</si>
  <si>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</si>
  <si>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</si>
  <si>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</si>
  <si>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</si>
  <si>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</si>
  <si>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</si>
  <si>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</si>
  <si>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</si>
  <si>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</si>
  <si>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</si>
  <si>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</si>
  <si>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</si>
  <si>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</si>
  <si>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</si>
  <si>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</si>
  <si>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</si>
  <si>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</si>
  <si>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</si>
  <si>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</si>
  <si>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</si>
  <si>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</si>
  <si>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</si>
  <si>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</si>
  <si>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</si>
  <si>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</si>
  <si>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</si>
  <si>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</si>
  <si>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</si>
  <si>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</si>
  <si>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3431</t>
  </si>
  <si>
    <t>Negativne tečajne razlike i razlike zbog primjene valutne klauzule</t>
  </si>
  <si>
    <t>3432</t>
  </si>
  <si>
    <t xml:space="preserve">Zatezne kamate </t>
  </si>
  <si>
    <t>3433</t>
  </si>
  <si>
    <t>3434</t>
  </si>
  <si>
    <t>Subvencije (šifre 351+352+353)</t>
  </si>
  <si>
    <t>35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</si>
  <si>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</si>
  <si>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</si>
  <si>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</si>
  <si>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</si>
  <si>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</si>
  <si>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</si>
  <si>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</si>
  <si>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</si>
  <si>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</si>
  <si>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</si>
  <si>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</si>
  <si>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</si>
  <si>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</si>
  <si>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</si>
  <si>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</si>
  <si>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</si>
  <si>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</si>
  <si>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</si>
  <si>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</si>
  <si>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</si>
  <si>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</si>
  <si>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</si>
  <si>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</si>
  <si>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</si>
  <si>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</si>
  <si>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</si>
  <si>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</si>
  <si>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363</t>
  </si>
  <si>
    <t>3631</t>
  </si>
  <si>
    <t>3632</t>
  </si>
  <si>
    <t>3635</t>
  </si>
  <si>
    <t>3636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</si>
  <si>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</si>
  <si>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</si>
  <si>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</si>
  <si>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</si>
  <si>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</si>
  <si>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</si>
  <si>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</si>
  <si>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</si>
  <si>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</si>
  <si>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</si>
  <si>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</si>
  <si>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</si>
  <si>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</si>
  <si>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</si>
  <si>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</si>
  <si>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</si>
  <si>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</si>
  <si>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</si>
  <si>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</si>
  <si>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3682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</si>
  <si>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</si>
  <si>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</si>
  <si>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</si>
  <si>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</si>
  <si>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</si>
  <si>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</si>
  <si>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</si>
  <si>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</si>
  <si>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</si>
  <si>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</si>
  <si>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</si>
  <si>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</si>
  <si>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</si>
  <si>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</si>
  <si>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</si>
  <si>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</si>
  <si>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</si>
  <si>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</si>
  <si>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</si>
  <si>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</si>
  <si>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</si>
  <si>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</si>
  <si>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</si>
  <si>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</si>
  <si>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</si>
  <si>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</si>
  <si>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</si>
  <si>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</si>
  <si>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</si>
  <si>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</si>
  <si>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</si>
  <si>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</si>
  <si>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</si>
  <si>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</si>
  <si>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</si>
  <si>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</si>
  <si>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</si>
  <si>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</si>
  <si>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</si>
  <si>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</si>
  <si>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</si>
  <si>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</si>
  <si>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</si>
  <si>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</si>
  <si>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</si>
  <si>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</si>
  <si>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</si>
  <si>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</si>
  <si>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</si>
  <si>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</si>
  <si>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</si>
  <si>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</si>
  <si>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</si>
  <si>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</si>
  <si>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</si>
  <si>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</si>
  <si>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</si>
  <si>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</si>
  <si>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</si>
  <si>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</si>
  <si>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</si>
  <si>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</si>
  <si>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</si>
  <si>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</si>
  <si>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</si>
  <si>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</si>
  <si>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</si>
  <si>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</si>
  <si>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 xml:space="preserve"> </t>
  </si>
  <si>
    <t>Stanje zaliha proizvodnje i gotovih proizvoda na početku razdoblja</t>
  </si>
  <si>
    <t>Z001</t>
  </si>
  <si>
    <t xml:space="preserve">Stanje zaliha proizvodnje i gotovih proizvoda na kraju razdoblja </t>
  </si>
  <si>
    <t>Z002</t>
  </si>
  <si>
    <t>Povećanje zaliha proizvodnje i gotovih proizvoda (šifre Z002-Z001)</t>
  </si>
  <si>
    <t>Z003</t>
  </si>
  <si>
    <t xml:space="preserve">Smanjenje zaliha proizvodnje i gotovih proizvoda (šifre Z001-Z002) </t>
  </si>
  <si>
    <t>Z004</t>
  </si>
  <si>
    <t>Ukupni rashodi poslovanja (šifre 3-Z003+Z004)</t>
  </si>
  <si>
    <t>Z005</t>
  </si>
  <si>
    <t xml:space="preserve">VIŠAK PRIHODA POSLOVANJA (šifre 6-Z005) </t>
  </si>
  <si>
    <t>X001</t>
  </si>
  <si>
    <t>MANJAK PRIHODA POSLOVANJA (šifre Z005-6)</t>
  </si>
  <si>
    <t>Y001</t>
  </si>
  <si>
    <t>Višak prihoda poslovanja - preneseni</t>
  </si>
  <si>
    <t>92211</t>
  </si>
  <si>
    <t>Manjak prihoda poslovanja - preneseni</t>
  </si>
  <si>
    <t>92221</t>
  </si>
  <si>
    <t>96</t>
  </si>
  <si>
    <t>9661</t>
  </si>
  <si>
    <t>9673</t>
  </si>
  <si>
    <t>Obračunati prihodi od HZZO-a na temelju ugovornih obveza</t>
  </si>
  <si>
    <t>Prihodi i rashodi od nefinancijske imovine</t>
  </si>
  <si>
    <t>Prihodi od prodaje nefinancijske imovine (šifre 71+72+73+74)</t>
  </si>
  <si>
    <t>7</t>
  </si>
  <si>
    <t>Prihodi od prodaje neproizvedene dugotrajne imovine (šifre 711+712)</t>
  </si>
  <si>
    <t>71</t>
  </si>
  <si>
    <t>Prihodi od prodaje materijalne imovine - prirodnih bogatstava (šifre 7111 do 7113)</t>
  </si>
  <si>
    <t>711</t>
  </si>
  <si>
    <t>Zemljište</t>
  </si>
  <si>
    <t>7111</t>
  </si>
  <si>
    <t>Rudna bogatstva</t>
  </si>
  <si>
    <t>7112</t>
  </si>
  <si>
    <t>Prihodi od prodaje ostale prirodne materijalne imovine</t>
  </si>
  <si>
    <t>7113</t>
  </si>
  <si>
    <t>Prihodi od prodaje nematerijalne imovine (šifre 7121 do 7126)</t>
  </si>
  <si>
    <t>712</t>
  </si>
  <si>
    <t>Patenti</t>
  </si>
  <si>
    <t>7121</t>
  </si>
  <si>
    <t>Koncesije</t>
  </si>
  <si>
    <t>7122</t>
  </si>
  <si>
    <t>7123</t>
  </si>
  <si>
    <t>Ostala prava</t>
  </si>
  <si>
    <t>7124</t>
  </si>
  <si>
    <t>Goodwill</t>
  </si>
  <si>
    <t>7125</t>
  </si>
  <si>
    <t>Ostala nematerijalna imovina</t>
  </si>
  <si>
    <t>7126</t>
  </si>
  <si>
    <t>Prihodi od prodaje proizvedene dugotrajne imovine (šifre 721+722+723+724+725+726)</t>
  </si>
  <si>
    <t>72</t>
  </si>
  <si>
    <t>Prihodi od prodaje građevinskih objekata (šifre 7211 do 7214)</t>
  </si>
  <si>
    <t>721</t>
  </si>
  <si>
    <t>Stambeni objekti</t>
  </si>
  <si>
    <t>7211</t>
  </si>
  <si>
    <t>Poslovni objekti</t>
  </si>
  <si>
    <t>7212</t>
  </si>
  <si>
    <t>Ceste, željeznice i ostali prometni objekti</t>
  </si>
  <si>
    <t>7213</t>
  </si>
  <si>
    <t>7214</t>
  </si>
  <si>
    <t>Prihodi od prodaje postrojenja i opreme (šifre 7221 do 7228)</t>
  </si>
  <si>
    <t>722</t>
  </si>
  <si>
    <t>7221</t>
  </si>
  <si>
    <t xml:space="preserve">Komunikacijska oprema </t>
  </si>
  <si>
    <t>7222</t>
  </si>
  <si>
    <t>7223</t>
  </si>
  <si>
    <t>Medicinska i laboratorijska oprema</t>
  </si>
  <si>
    <t>7224</t>
  </si>
  <si>
    <t>7225</t>
  </si>
  <si>
    <t>7226</t>
  </si>
  <si>
    <t>7227</t>
  </si>
  <si>
    <t>7228</t>
  </si>
  <si>
    <t>Vojna oprema</t>
  </si>
  <si>
    <t>Prihodi od prodaje prijevoznih sredstava (šifre 7231 do 7234)</t>
  </si>
  <si>
    <t>723</t>
  </si>
  <si>
    <t>7231</t>
  </si>
  <si>
    <t>Prijevozna sredstva u željezničkom prometu</t>
  </si>
  <si>
    <t>7232</t>
  </si>
  <si>
    <t>Prijevozna sredstva u pomorskom i riječnom prometu</t>
  </si>
  <si>
    <t>7233</t>
  </si>
  <si>
    <t>Prijevozna sredstva u zračnom prometu</t>
  </si>
  <si>
    <t>7234</t>
  </si>
  <si>
    <t>Prihodi od prodaje knjiga, umjetničkih djela i ostalih izložbenih vrijednosti (šifre 7241 do 7244)</t>
  </si>
  <si>
    <t>724</t>
  </si>
  <si>
    <t>Knjige</t>
  </si>
  <si>
    <t>7241</t>
  </si>
  <si>
    <t>Umjetnička djela (izložena u galerijama, muzejima i slično)</t>
  </si>
  <si>
    <t>7242</t>
  </si>
  <si>
    <t>Muzejski izlošci i predmeti prirodnih rijetkosti</t>
  </si>
  <si>
    <t>7243</t>
  </si>
  <si>
    <t>Ostale nespomenute izložbene vrijednosti</t>
  </si>
  <si>
    <t>7244</t>
  </si>
  <si>
    <t>Prihodi od prodaje višegodišnjih nasada i osnovnog stada (šifre 7251+7252)</t>
  </si>
  <si>
    <t>725</t>
  </si>
  <si>
    <t>Višegodišnji nasadi</t>
  </si>
  <si>
    <t>7251</t>
  </si>
  <si>
    <t>Osnovno stado</t>
  </si>
  <si>
    <t>7252</t>
  </si>
  <si>
    <t>Prihodi od prodaje nematerijalne proizvedene imovine (šifre 7261 do 7264)</t>
  </si>
  <si>
    <t>726</t>
  </si>
  <si>
    <t>Istraživanje rudnih bogatstava</t>
  </si>
  <si>
    <t>7261</t>
  </si>
  <si>
    <t xml:space="preserve">Ulaganja u računalne programe </t>
  </si>
  <si>
    <t>7262</t>
  </si>
  <si>
    <t>Umjetnička, literarna i znanstvena djela</t>
  </si>
  <si>
    <t>7263</t>
  </si>
  <si>
    <t>Ostala nematerijalna proizvedena imovina</t>
  </si>
  <si>
    <t>7264</t>
  </si>
  <si>
    <t>Prihodi od prodaje plemenitih metala i ostalih pohranjenih vrijednosti (šifra 731)</t>
  </si>
  <si>
    <t>73</t>
  </si>
  <si>
    <t>Prihodi od prodaje plemenitih metala i ostalih pohranjenih vrijednosti (šifre 7311+7312)</t>
  </si>
  <si>
    <t>731</t>
  </si>
  <si>
    <t>Plemeniti metali i drago kamenje</t>
  </si>
  <si>
    <t>7311</t>
  </si>
  <si>
    <t>Pohranjene knjige, umjetnička djela i slične vrijednosti</t>
  </si>
  <si>
    <t>7312</t>
  </si>
  <si>
    <t>Prihodi od prodaje proizvedene kratkotrajne imovine (šifra 741)</t>
  </si>
  <si>
    <t>74</t>
  </si>
  <si>
    <t>741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</si>
  <si>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</si>
  <si>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</si>
  <si>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</si>
  <si>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</si>
  <si>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</si>
  <si>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</si>
  <si>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4111</t>
  </si>
  <si>
    <t>4112</t>
  </si>
  <si>
    <t>Ostala prirodna materijalna imovina</t>
  </si>
  <si>
    <t>4113</t>
  </si>
  <si>
    <t>Nematerijalna imovina (šifre 4121 do 4126)</t>
  </si>
  <si>
    <t>412</t>
  </si>
  <si>
    <t>4121</t>
  </si>
  <si>
    <t>4122</t>
  </si>
  <si>
    <t>4123</t>
  </si>
  <si>
    <t>4124</t>
  </si>
  <si>
    <t>4125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</si>
  <si>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</si>
  <si>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</si>
  <si>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</si>
  <si>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</si>
  <si>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</si>
  <si>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4211</t>
  </si>
  <si>
    <t>4212</t>
  </si>
  <si>
    <t>4213</t>
  </si>
  <si>
    <t>4214</t>
  </si>
  <si>
    <t>Postrojenja i oprema (šifre 4221 do 4228)</t>
  </si>
  <si>
    <t>422</t>
  </si>
  <si>
    <t>4221</t>
  </si>
  <si>
    <t>4222</t>
  </si>
  <si>
    <t>4223</t>
  </si>
  <si>
    <t>4224</t>
  </si>
  <si>
    <t>4225</t>
  </si>
  <si>
    <t>4226</t>
  </si>
  <si>
    <t>4227</t>
  </si>
  <si>
    <t>4228</t>
  </si>
  <si>
    <t>Prijevozna sredstva (šifre 4231 do 4234)</t>
  </si>
  <si>
    <t>423</t>
  </si>
  <si>
    <t>4231</t>
  </si>
  <si>
    <t>4232</t>
  </si>
  <si>
    <t>4233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</si>
  <si>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</si>
  <si>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</si>
  <si>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</si>
  <si>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</si>
  <si>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</si>
  <si>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4242</t>
  </si>
  <si>
    <t>4243</t>
  </si>
  <si>
    <t>4244</t>
  </si>
  <si>
    <t>Višegodišnji nasadi i osnovno stado (šifre 4251+4252)</t>
  </si>
  <si>
    <t>425</t>
  </si>
  <si>
    <t xml:space="preserve">Višegodišnji nasadi </t>
  </si>
  <si>
    <t>4251</t>
  </si>
  <si>
    <t>4252</t>
  </si>
  <si>
    <t>Nematerijalna proizvedena imovina (šifre 4261 do 4264)</t>
  </si>
  <si>
    <t>426</t>
  </si>
  <si>
    <t>4261</t>
  </si>
  <si>
    <t>4262</t>
  </si>
  <si>
    <t>4263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</si>
  <si>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</si>
  <si>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</si>
  <si>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</si>
  <si>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</si>
  <si>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</si>
  <si>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4311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</si>
  <si>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</si>
  <si>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</si>
  <si>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</si>
  <si>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</si>
  <si>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</si>
  <si>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</si>
  <si>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</si>
  <si>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</si>
  <si>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</si>
  <si>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</si>
  <si>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</si>
  <si>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</si>
  <si>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</si>
  <si>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</si>
  <si>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VIŠAK PRIHODA OD NEFINANCIJSKE IMOVINE (šifre 7-4)</t>
  </si>
  <si>
    <t>X002</t>
  </si>
  <si>
    <t>MANJAK PRIHODA OD NEFINANCIJSKE IMOVINE (šifre 4-7)</t>
  </si>
  <si>
    <t>Y002</t>
  </si>
  <si>
    <t xml:space="preserve">Višak prihoda od nefinancijske imovine - preneseni </t>
  </si>
  <si>
    <t>92212</t>
  </si>
  <si>
    <t xml:space="preserve">Manjak prihoda od nefinancijske imovine - preneseni </t>
  </si>
  <si>
    <t>92222</t>
  </si>
  <si>
    <t>97</t>
  </si>
  <si>
    <t>UKUPNI PRIHODI (šifre 6+7)</t>
  </si>
  <si>
    <t>X067</t>
  </si>
  <si>
    <t>UKUPNI RASHODI (šifre Z005+4)</t>
  </si>
  <si>
    <t>Y034</t>
  </si>
  <si>
    <t>UKUPAN VIŠAK PRIHODA (šifre X067-Y034)</t>
  </si>
  <si>
    <t>X004</t>
  </si>
  <si>
    <t>UKUPAN MANJAK PRIHODA (šifre Y034-X067)</t>
  </si>
  <si>
    <t>Y004</t>
  </si>
  <si>
    <t>9221x, 9222x</t>
  </si>
  <si>
    <t>Višak prihoda - preneseni (šifre 92211+92212-92221-92222)</t>
  </si>
  <si>
    <t>9221x,9222x VP</t>
  </si>
  <si>
    <t>Manjak prihoda - preneseni (šifre 92221+92222-92211-92212)</t>
  </si>
  <si>
    <t>9221x,9222x MP</t>
  </si>
  <si>
    <t>96, 97</t>
  </si>
  <si>
    <t>96,97</t>
  </si>
  <si>
    <t>Primici i izdaci</t>
  </si>
  <si>
    <t>Primici od financijske imovine i zaduživanja (šifre 81+82+83+84+85)</t>
  </si>
  <si>
    <t>8</t>
  </si>
  <si>
    <t>81</t>
  </si>
  <si>
    <t>Primici (povrati) glavnice zajmova danih međunarodnim organizacijama, institucijama i tijelima EU te inozemnim vladama (šifre 8113 do 8116)</t>
  </si>
  <si>
    <t>811</t>
  </si>
  <si>
    <t>Povrat zajmova danih međunarodnim organizacijama</t>
  </si>
  <si>
    <t>8113</t>
  </si>
  <si>
    <t>Povrat zajmova danih institucijama i tijelima EU</t>
  </si>
  <si>
    <t>8114</t>
  </si>
  <si>
    <t>Povrat zajmova danih inozemnim vladama u EU</t>
  </si>
  <si>
    <t>8115</t>
  </si>
  <si>
    <t>Povrat zajmova danih inozemnim vladama izvan EU</t>
  </si>
  <si>
    <t>8116</t>
  </si>
  <si>
    <t>Primici (povrati) glavnice zajmova danih neprofitnim organizacijama, građanima i kućanstvima (šifre 8121+8122)</t>
  </si>
  <si>
    <t>812</t>
  </si>
  <si>
    <t>Povrat zajmova danih neprofitnim organizacijama, građanima i kućanstvima u tuzemstvu</t>
  </si>
  <si>
    <t>8121</t>
  </si>
  <si>
    <t>Povrat zajmova danih neprofitnim organizacijama, građanima i kućanstvima u inozemstvu</t>
  </si>
  <si>
    <t>8122</t>
  </si>
  <si>
    <t>Primici (povrati) glavnice zajmova danih kreditnim i ostalim financijskim institucijama u javnom sektoru (šifre 8132 do 8134)</t>
  </si>
  <si>
    <t>813</t>
  </si>
  <si>
    <t>Povrat zajmova danih kreditnim institucijama u javnom sektoru</t>
  </si>
  <si>
    <t>8132</t>
  </si>
  <si>
    <t>Povrat zajmova danih osiguravajućim društvima u javnom sektoru</t>
  </si>
  <si>
    <t>8133</t>
  </si>
  <si>
    <t>Povrat zajmova danih ostalim financijskim institucijama u javnom sektoru</t>
  </si>
  <si>
    <t>8134</t>
  </si>
  <si>
    <t>Primici (povrati) glavnice zajmova danih trgovačkim društvima u javnom sektoru</t>
  </si>
  <si>
    <t>814</t>
  </si>
  <si>
    <t>Primici (povrati) glavnice zajmova danih kreditnim i ostalim financijskim institucijama izvan javnog sektora (šifre 8153 do 8158)</t>
  </si>
  <si>
    <t>815</t>
  </si>
  <si>
    <t>Povrat zajmova danih tuzemnim kreditnim institucijama izvan javnog sektora</t>
  </si>
  <si>
    <t>8153</t>
  </si>
  <si>
    <t>Povrat zajmova danih tuzemnim osiguravajućim društvima izvan javnog sektora</t>
  </si>
  <si>
    <t>8154</t>
  </si>
  <si>
    <t>Povrat zajmova danih ostalim tuzemnim financijskim institucijama izvan javnog sektora</t>
  </si>
  <si>
    <t>8155</t>
  </si>
  <si>
    <t>Povrat zajmova danih inozemnim kreditnim institucijama</t>
  </si>
  <si>
    <t>8156</t>
  </si>
  <si>
    <t>Povrat zajmova danih inozemnim osiguravajućim društvima</t>
  </si>
  <si>
    <t>8157</t>
  </si>
  <si>
    <t>Povrat zajmova danih ostalim inozemnim financijskim institucijama</t>
  </si>
  <si>
    <t>8158</t>
  </si>
  <si>
    <t>Primici (povrati) glavnice zajmova danih trgovačkim društvima i obrtnicima izvan javnog sektora (šifre 8163 do 8166)</t>
  </si>
  <si>
    <t>816</t>
  </si>
  <si>
    <t>Povrat zajmova danih tuzemnim trgovačkim društvima izvan javnog sektora</t>
  </si>
  <si>
    <t>8163</t>
  </si>
  <si>
    <t>Povrat zajmova danih tuzemnim obrtnicima</t>
  </si>
  <si>
    <t>8164</t>
  </si>
  <si>
    <t>Povrat zajmova danih inozemnim trgovačkim društvima</t>
  </si>
  <si>
    <t>8165</t>
  </si>
  <si>
    <t>Povrat zajmova danih inozemnim obrtnicima</t>
  </si>
  <si>
    <t>8166</t>
  </si>
  <si>
    <t>Povrat zajmova danih drugim razinama vlasti (šifre 8171 do 8177)</t>
  </si>
  <si>
    <t>817</t>
  </si>
  <si>
    <t>Povrat zajmova danih državnom proračunu</t>
  </si>
  <si>
    <t>8171</t>
  </si>
  <si>
    <t>Povrat zajmova danih županijskim proračunima</t>
  </si>
  <si>
    <t>8172</t>
  </si>
  <si>
    <t>Povrat zajmova danih gradskim proračunima</t>
  </si>
  <si>
    <t>8173</t>
  </si>
  <si>
    <t>Povrat zajmova danih općinskim proračunima</t>
  </si>
  <si>
    <t>8174</t>
  </si>
  <si>
    <t>Povrat zajmova danih HZMO-u, HZZ-u i HZZO-u</t>
  </si>
  <si>
    <t>8175</t>
  </si>
  <si>
    <t>Povrat zajmova danih ostalim izvanproračunskim korisnicima državnog proračuna</t>
  </si>
  <si>
    <t>8176</t>
  </si>
  <si>
    <t>8177</t>
  </si>
  <si>
    <t>818</t>
  </si>
  <si>
    <t>Primici od povrata jamčevnih pologa</t>
  </si>
  <si>
    <t>82</t>
  </si>
  <si>
    <t>Trezorski zapisi (šifre 8211+8212)</t>
  </si>
  <si>
    <t>821</t>
  </si>
  <si>
    <t>Trezorski zapisi - tuzemni</t>
  </si>
  <si>
    <t>8211</t>
  </si>
  <si>
    <t>Trezorski zapisi - inozemni</t>
  </si>
  <si>
    <t>8212</t>
  </si>
  <si>
    <t>Obveznice (šifre 8221+8222)</t>
  </si>
  <si>
    <t>822</t>
  </si>
  <si>
    <t>Obveznice - tuzemne</t>
  </si>
  <si>
    <t>8221</t>
  </si>
  <si>
    <t>Obveznice - inozemne</t>
  </si>
  <si>
    <t>8222</t>
  </si>
  <si>
    <t>Opcije i drugi financijski derivati (šifre 8231+8232)</t>
  </si>
  <si>
    <t>823</t>
  </si>
  <si>
    <t>Opcije i drugi financijski derivati - tuzemni</t>
  </si>
  <si>
    <t>8231</t>
  </si>
  <si>
    <t>Opcije i drugi financijski derivati - inozemni</t>
  </si>
  <si>
    <t>8232</t>
  </si>
  <si>
    <t>Ostali vrijednosni papiri (šifre 8241+8242)</t>
  </si>
  <si>
    <t>824</t>
  </si>
  <si>
    <t>Ostali vrijednosni papiri - tuzemni</t>
  </si>
  <si>
    <t>8241</t>
  </si>
  <si>
    <t>Ostali vrijednosni papiri - inozemni</t>
  </si>
  <si>
    <t>8242</t>
  </si>
  <si>
    <t>83</t>
  </si>
  <si>
    <t>Primici od prodaje dionica i udjela u glavnici kreditnih i ostalih financijskih institucija u javnom sektoru (šifre 8312 do 8314)</t>
  </si>
  <si>
    <t>831</t>
  </si>
  <si>
    <t>Dionice i udjeli u glavnici kreditnih institucija u javnom sektoru</t>
  </si>
  <si>
    <t>8312</t>
  </si>
  <si>
    <t>Dionice i udjeli u glavnici osiguravajućih društava u javnom sektoru</t>
  </si>
  <si>
    <t>8313</t>
  </si>
  <si>
    <t>Dionice i udjeli u glavnici ostalih financijskih institucija u javnom sektoru</t>
  </si>
  <si>
    <t>8314</t>
  </si>
  <si>
    <t>Primici od prodaje dionica i udjela u glavnici trgovačkih društava u javnom sektoru</t>
  </si>
  <si>
    <t>832</t>
  </si>
  <si>
    <t>Primici od prodaje dionica i udjela u glavnici kreditnih i ostalih financijskih institucija izvan javnog sektora (šifre 8331+8332)</t>
  </si>
  <si>
    <t>833</t>
  </si>
  <si>
    <t xml:space="preserve">Dionice i udjeli u glavnici tuzemnih kreditnih i ostalih financijskih institucija izvan javnog sektora </t>
  </si>
  <si>
    <t>8331</t>
  </si>
  <si>
    <t xml:space="preserve">Dionice i udjeli u glavnici inozemnih kreditnih i ostalih financijskih institucija </t>
  </si>
  <si>
    <t>8332</t>
  </si>
  <si>
    <t>Primici od prodaje dionica i udjela u glavnici trgovačkih društava izvan javnog sektora (šifre 8341+8342)</t>
  </si>
  <si>
    <t>834</t>
  </si>
  <si>
    <t>8341</t>
  </si>
  <si>
    <t>Dionice i udjeli u glavnici inozemnih trgovačkih društava</t>
  </si>
  <si>
    <t>8342</t>
  </si>
  <si>
    <t>Primici od zaduživanja (šifre 841+842+843+844+845+847)</t>
  </si>
  <si>
    <t>84</t>
  </si>
  <si>
    <t>Primljeni krediti i zajmovi od međunarodnih organizacija, institucija i tijela EU te inozemnih vlada (šifre 8413 do 8416)</t>
  </si>
  <si>
    <t>841</t>
  </si>
  <si>
    <t>Primljeni zajmovi od međunarodnih organizacija</t>
  </si>
  <si>
    <t>8413</t>
  </si>
  <si>
    <t>Primljeni krediti i zajmovi od institucija i tijela EU</t>
  </si>
  <si>
    <t>8414</t>
  </si>
  <si>
    <t>Primljeni zajmovi od inozemnih vlada u EU</t>
  </si>
  <si>
    <t>8415</t>
  </si>
  <si>
    <t>Primljeni zajmovi od inozemnih vlada izvan EU</t>
  </si>
  <si>
    <t>8416</t>
  </si>
  <si>
    <t>Primljeni krediti i zajmovi od kreditnih i ostalih financijskih institucija u javnom sektoru (šifre 8422 do 8424)</t>
  </si>
  <si>
    <t>842</t>
  </si>
  <si>
    <t>Primljeni krediti od kreditnih institucija u javnom sektoru</t>
  </si>
  <si>
    <t>8422</t>
  </si>
  <si>
    <t>Primljeni zajmovi od osiguravajućih društava u javnom sektoru</t>
  </si>
  <si>
    <t>8423</t>
  </si>
  <si>
    <t>Primljeni zajmovi od ostalih financijskih institucija u javnom sektoru</t>
  </si>
  <si>
    <t>8424</t>
  </si>
  <si>
    <t>Primljeni zajmovi od trgovačkih društava u javnom sektoru</t>
  </si>
  <si>
    <t>843</t>
  </si>
  <si>
    <t>Primljeni krediti i zajmovi od kreditnih i ostalih financijskih institucija izvan javnog sektora (šifre 8443 do 8448)</t>
  </si>
  <si>
    <t>844</t>
  </si>
  <si>
    <t>Primljeni krediti od tuzemnih kreditnih institucija izvan javnog sektora</t>
  </si>
  <si>
    <t>8443</t>
  </si>
  <si>
    <t>Primljeni zajmovi od tuzemnih osiguravajućih društava izvan javnog sektora</t>
  </si>
  <si>
    <t>8444</t>
  </si>
  <si>
    <t>Primljeni zajmovi od ostalih tuzemnih financijskih institucija izvan javnog sektora</t>
  </si>
  <si>
    <t>8445</t>
  </si>
  <si>
    <t>Primljeni krediti od inozemnih kreditnih institucija</t>
  </si>
  <si>
    <t>8446</t>
  </si>
  <si>
    <t>Primljeni zajmovi od inozemnih osiguravajućih društava</t>
  </si>
  <si>
    <t>8447</t>
  </si>
  <si>
    <t>Primljeni zajmovi od ostalih inozemnih financijskih institucija</t>
  </si>
  <si>
    <t>8448</t>
  </si>
  <si>
    <t>Primljeni zajmovi od trgovačkih društava i obrtnika izvan javnog sektora (šifre 8453 do 8456)</t>
  </si>
  <si>
    <t>845</t>
  </si>
  <si>
    <t>Primljeni zajmovi od tuzemnih trgovačkih društava izvan javnog sektora</t>
  </si>
  <si>
    <t>8453</t>
  </si>
  <si>
    <t>Primljeni zajmovi od tuzemnih obrtnika</t>
  </si>
  <si>
    <t>8454</t>
  </si>
  <si>
    <t>Primljeni zajmovi od inozemnih trgovačkih društava</t>
  </si>
  <si>
    <t>8455</t>
  </si>
  <si>
    <t>Primljeni zajmovi od inozemnih obrtnika</t>
  </si>
  <si>
    <t>8456</t>
  </si>
  <si>
    <t>Primljeni zajmovi od drugih razina vlasti (šifre 8471 do 8477)</t>
  </si>
  <si>
    <t>847</t>
  </si>
  <si>
    <t>Primljeni zajmovi od državnog proračuna</t>
  </si>
  <si>
    <t>8471</t>
  </si>
  <si>
    <t>Primljeni zajmovi od županijskih proračuna</t>
  </si>
  <si>
    <t>8472</t>
  </si>
  <si>
    <t>Primljeni zajmovi od gradskih proračuna</t>
  </si>
  <si>
    <t>8473</t>
  </si>
  <si>
    <t>Primljeni zajmovi od općinskih proračuna</t>
  </si>
  <si>
    <t>8474</t>
  </si>
  <si>
    <t>Primljeni zajmovi od HZMO-a, HZZ-a i HZZO-a</t>
  </si>
  <si>
    <t>8475</t>
  </si>
  <si>
    <t>Primljeni zajmovi od ostalih izvanproračunskih korisnika državnog proračuna</t>
  </si>
  <si>
    <t>8476</t>
  </si>
  <si>
    <t>8477</t>
  </si>
  <si>
    <t>85</t>
  </si>
  <si>
    <t>Primici za komercijalne i blagajničke zapise (šifre 8511+8512)</t>
  </si>
  <si>
    <t>851</t>
  </si>
  <si>
    <t>Komercijalni i blagajnički zapisi – tuzemni</t>
  </si>
  <si>
    <t>8511</t>
  </si>
  <si>
    <t>Komercijalni i blagajnički zapisi – inozemni</t>
  </si>
  <si>
    <t>8512</t>
  </si>
  <si>
    <t>Primici za obveznice (šifre 8521+8522)</t>
  </si>
  <si>
    <t>852</t>
  </si>
  <si>
    <t>Obveznice – tuzemne</t>
  </si>
  <si>
    <t>8521</t>
  </si>
  <si>
    <t>Obveznice – inozemne</t>
  </si>
  <si>
    <t>8522</t>
  </si>
  <si>
    <t>Primici za opcije i druge financijske derivate (šifre 8531+8532)</t>
  </si>
  <si>
    <t>853</t>
  </si>
  <si>
    <t>Opcije i drugi financijski derivati – tuzemni</t>
  </si>
  <si>
    <t>8531</t>
  </si>
  <si>
    <t>Opcije i drugi financijski derivati – inozemni</t>
  </si>
  <si>
    <t>8532</t>
  </si>
  <si>
    <t>Primici za ostale vrijednosne papire (šifre 8541+8542)</t>
  </si>
  <si>
    <t>854</t>
  </si>
  <si>
    <t>Ostali tuzemni vrijednosni papiri</t>
  </si>
  <si>
    <t>8541</t>
  </si>
  <si>
    <t>Ostali inozemni vrijednosni papiri</t>
  </si>
  <si>
    <t>8542</t>
  </si>
  <si>
    <t>Izdaci za financijsku imovinu i otplate zajmova (šifre 51+52+53+54+55)</t>
  </si>
  <si>
    <t>5</t>
  </si>
  <si>
    <t>51</t>
  </si>
  <si>
    <t>Izdaci za dane zajmove međunarodnim organizacijama, institucijama i tijelima EU te inozemnim vladama (šifre 5113 do 5116)</t>
  </si>
  <si>
    <t>511</t>
  </si>
  <si>
    <t>Dani zajmovi međunarodnim organizacijama</t>
  </si>
  <si>
    <t>5113</t>
  </si>
  <si>
    <t>Dani zajmovi institucijama i tijelima EU</t>
  </si>
  <si>
    <t>5114</t>
  </si>
  <si>
    <t>Dani zajmovi inozemnim vladama u EU</t>
  </si>
  <si>
    <t>5115</t>
  </si>
  <si>
    <t>Dani zajmovi inozemnim vladama izvan EU</t>
  </si>
  <si>
    <t>5116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</si>
  <si>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</si>
  <si>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</si>
  <si>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</si>
  <si>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</si>
  <si>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</si>
  <si>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</si>
  <si>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</si>
  <si>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</si>
  <si>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</si>
  <si>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</si>
  <si>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</si>
  <si>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</si>
  <si>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</si>
  <si>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</si>
  <si>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</si>
  <si>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</si>
  <si>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</si>
  <si>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</si>
  <si>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</si>
  <si>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</si>
  <si>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</si>
  <si>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</si>
  <si>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</si>
  <si>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</si>
  <si>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</si>
  <si>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</si>
  <si>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</si>
  <si>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</si>
  <si>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</si>
  <si>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</si>
  <si>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</si>
  <si>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</si>
  <si>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</si>
  <si>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</si>
  <si>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</si>
  <si>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</si>
  <si>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</si>
  <si>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</si>
  <si>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</si>
  <si>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</si>
  <si>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</si>
  <si>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</si>
  <si>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</si>
  <si>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</si>
  <si>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</si>
  <si>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</si>
  <si>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</si>
  <si>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</si>
  <si>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</si>
  <si>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</si>
  <si>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</si>
  <si>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</si>
  <si>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</si>
  <si>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</si>
  <si>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5177</t>
  </si>
  <si>
    <t>518</t>
  </si>
  <si>
    <t>52</t>
  </si>
  <si>
    <t>Izdaci za komercijalne i blagajničke zapise (šifre 5211+5212)</t>
  </si>
  <si>
    <t>521</t>
  </si>
  <si>
    <t xml:space="preserve">Komercijalni i blagajnički zapisi - tuzemni </t>
  </si>
  <si>
    <t>5211</t>
  </si>
  <si>
    <t>Komercijalni i blagajnički zapisi - inozemni</t>
  </si>
  <si>
    <t>5212</t>
  </si>
  <si>
    <t>Izdaci za obveznice (šifre 5221+5222)</t>
  </si>
  <si>
    <t>522</t>
  </si>
  <si>
    <t>5221</t>
  </si>
  <si>
    <t>5222</t>
  </si>
  <si>
    <t>Izdaci za opcije i druge financijske derivate (šifre 5231+5232)</t>
  </si>
  <si>
    <t>523</t>
  </si>
  <si>
    <t>5231</t>
  </si>
  <si>
    <t>5232</t>
  </si>
  <si>
    <t>Izdaci za ostale vrijednosne papire (šifre 5241+5242)</t>
  </si>
  <si>
    <t>524</t>
  </si>
  <si>
    <t xml:space="preserve">Ostali tuzemni vrijednosni papiri </t>
  </si>
  <si>
    <t>5241</t>
  </si>
  <si>
    <t>5242</t>
  </si>
  <si>
    <t>53</t>
  </si>
  <si>
    <t>531</t>
  </si>
  <si>
    <t>5312</t>
  </si>
  <si>
    <t>5313</t>
  </si>
  <si>
    <t>5314</t>
  </si>
  <si>
    <t>532</t>
  </si>
  <si>
    <t>Dionice i udjeli u glavnici trgovačkih društava u javnom sektoru</t>
  </si>
  <si>
    <t>5321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</si>
  <si>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</si>
  <si>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</si>
  <si>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</si>
  <si>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</si>
  <si>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</si>
  <si>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534</t>
  </si>
  <si>
    <t>Dionice i udjeli u glavnici tuzemnih trgovačkih društava izvan javnog sektora</t>
  </si>
  <si>
    <t>5341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</si>
  <si>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</si>
  <si>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</si>
  <si>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</si>
  <si>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</si>
  <si>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</si>
  <si>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</si>
  <si>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</si>
  <si>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</si>
  <si>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</si>
  <si>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</si>
  <si>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</si>
  <si>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</si>
  <si>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</si>
  <si>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</si>
  <si>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</si>
  <si>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</si>
  <si>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</si>
  <si>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</si>
  <si>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</si>
  <si>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</si>
  <si>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</si>
  <si>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</si>
  <si>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</si>
  <si>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</si>
  <si>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</si>
  <si>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</si>
  <si>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</si>
  <si>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</si>
  <si>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</si>
  <si>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</si>
  <si>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</si>
  <si>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</si>
  <si>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</si>
  <si>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</si>
  <si>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</si>
  <si>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</si>
  <si>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</si>
  <si>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</si>
  <si>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</si>
  <si>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</si>
  <si>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</si>
  <si>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</si>
  <si>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</si>
  <si>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</si>
  <si>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</si>
  <si>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</si>
  <si>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</si>
  <si>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</si>
  <si>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</si>
  <si>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</si>
  <si>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</si>
  <si>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</si>
  <si>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</si>
  <si>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</si>
  <si>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</si>
  <si>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</si>
  <si>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</si>
  <si>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</si>
  <si>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</si>
  <si>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</si>
  <si>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</si>
  <si>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</si>
  <si>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</si>
  <si>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5477</t>
  </si>
  <si>
    <t>55</t>
  </si>
  <si>
    <t>Izdaci za otplatu glavnice za izdane trezorske zapise (šifre 5511+5512)</t>
  </si>
  <si>
    <t>551</t>
  </si>
  <si>
    <t>Izdaci za otplatu glavnice za izdane trezorske zapise u zemlji</t>
  </si>
  <si>
    <t>5511</t>
  </si>
  <si>
    <t>Izdaci za otplatu glavnice za izdane trezorske zapise u inozemstvu</t>
  </si>
  <si>
    <t>5512</t>
  </si>
  <si>
    <t>Izdaci za otplatu glavnice za izdane obveznice (šifre 5521+5522)</t>
  </si>
  <si>
    <t>552</t>
  </si>
  <si>
    <t>Izdaci za otplatu glavnice za izdane obveznice u zemlji</t>
  </si>
  <si>
    <t>5521</t>
  </si>
  <si>
    <t>Izdaci za otplatu glavnice za izdane obveznice u inozemstvu</t>
  </si>
  <si>
    <t>5522</t>
  </si>
  <si>
    <t>Izdaci za otplatu glavnice za izdane ostale vrijednosne papire (šifre 5531+5532)</t>
  </si>
  <si>
    <t>553</t>
  </si>
  <si>
    <t>Izdaci za otplatu glavnice za izdane ostale vrijednosne papire u zemlji</t>
  </si>
  <si>
    <t>5531</t>
  </si>
  <si>
    <t>Izdaci za otplatu glavnice za izdane ostale vrijednosne papire u inozemstvu</t>
  </si>
  <si>
    <t>5532</t>
  </si>
  <si>
    <t>VIŠAK PRIMITAKA OD FINANCIJSKE IMOVINE I ZADUŽIVANJA (šifre 8-5)</t>
  </si>
  <si>
    <t>X003</t>
  </si>
  <si>
    <t>MANJAK PRIMITAKA OD FINANCIJSKE IMOVINE I ZADUŽIVANJA (šifre 5-8)</t>
  </si>
  <si>
    <t>Y003</t>
  </si>
  <si>
    <t xml:space="preserve">Višak primitaka od financijske imovine - preneseni </t>
  </si>
  <si>
    <t>92213</t>
  </si>
  <si>
    <t>Manjak primitaka od financijske imovine - preneseni</t>
  </si>
  <si>
    <t>92223</t>
  </si>
  <si>
    <t>UKUPNI PRIHODI I PRIMICI (šifre X067+8)</t>
  </si>
  <si>
    <t>X678</t>
  </si>
  <si>
    <t>UKUPNI RASHODI I IZDACI (šifre Y034+5)</t>
  </si>
  <si>
    <t>Y345</t>
  </si>
  <si>
    <t>VIŠAK PRIHODA I PRIMITAKA (šifre X678-Y345)</t>
  </si>
  <si>
    <t>X005</t>
  </si>
  <si>
    <t>MANJAK PRIHODA I PRIMITAKA (šifre Y345-X678)</t>
  </si>
  <si>
    <t>Y005</t>
  </si>
  <si>
    <t>9221-9222</t>
  </si>
  <si>
    <t>Višak prihoda i primitaka - preneseni (šifre '9221x,9222x VP' - '9221x,9222x MP' + 92213 - 92223)</t>
  </si>
  <si>
    <t>9222-9221</t>
  </si>
  <si>
    <t>Manjak prihoda i primitaka - preneseni (šifre '9221x,9222x MP' - '9221x,9222x VP' + 92223 - 92213)</t>
  </si>
  <si>
    <t>Višak prihoda i primitaka raspoloživ u sljedećem razdoblju (šifre X005 + '9221-9222' - Y005 - '9222-9221')</t>
  </si>
  <si>
    <t>X006</t>
  </si>
  <si>
    <t>Manjak prihoda i primitaka za pokriće u sljedećem razdoblju (šifre Y005 + '9222-9221' - X005 - '9221-9222' )</t>
  </si>
  <si>
    <t>Y006</t>
  </si>
  <si>
    <t>19</t>
  </si>
  <si>
    <t>Rashodi budućih razdoblja i nedospjela naplata prihoda (aktivna vremenska razgraničenja)</t>
  </si>
  <si>
    <t>Obvezni analitički podaci</t>
  </si>
  <si>
    <t>Stanje novčanih sredstava na početku izvještajnog razdoblja</t>
  </si>
  <si>
    <t>11P</t>
  </si>
  <si>
    <t>11-dugov.</t>
  </si>
  <si>
    <t>Ukupni priljevi na novčane račune i blagajne</t>
  </si>
  <si>
    <t>11-potraž.</t>
  </si>
  <si>
    <t>Ukupni odljevi s novčanih računa i blagajni</t>
  </si>
  <si>
    <t>Stanje novčanih sredstava na kraju izvještajnog razdoblja (šifre 11P + '11-dugov.' - '11-potraž.')</t>
  </si>
  <si>
    <t>11K</t>
  </si>
  <si>
    <t>Prosječan broj zaposlenih u tijelima na osnovi stanja na početku i na kraju izvještajnog razdoblja (cijeli broj)</t>
  </si>
  <si>
    <t>Z006</t>
  </si>
  <si>
    <t>Prosječan broj zaposlenih kod korisnika na osnovi stanja na početku i na kraju izvještajnog razdoblja (cijeli broj)</t>
  </si>
  <si>
    <t>Z007</t>
  </si>
  <si>
    <t>Prosječan broj zaposlenih u tijelima na osnovi sati rada (cijeli broj)</t>
  </si>
  <si>
    <t>Z008</t>
  </si>
  <si>
    <t>Prosječan broj zaposlenih kod korisnika na osnovi sati rada (cijeli broj)</t>
  </si>
  <si>
    <t>Z009</t>
  </si>
  <si>
    <t>dio 611</t>
  </si>
  <si>
    <t>Ostvareni prihodi iz dodatnog udjela poreza na dohodak za decentralizirane funkcije</t>
  </si>
  <si>
    <t>dio611</t>
  </si>
  <si>
    <t>Porez na korištenje javnih površina</t>
  </si>
  <si>
    <t>61315</t>
  </si>
  <si>
    <t>Porez na cestovna motorna vozila</t>
  </si>
  <si>
    <t>61451</t>
  </si>
  <si>
    <t>Porez na tvrtku odnosno naziv tvrtke</t>
  </si>
  <si>
    <t>61453</t>
  </si>
  <si>
    <t>Tekuće pomoći iz državnog proračuna</t>
  </si>
  <si>
    <t>63311</t>
  </si>
  <si>
    <t>Tekuće pomoći iz županijskih proračuna</t>
  </si>
  <si>
    <t>63312</t>
  </si>
  <si>
    <t>Tekuće pomoći iz gradskih proračuna</t>
  </si>
  <si>
    <t>63313</t>
  </si>
  <si>
    <t>Tekuće pomoći iz općinskih proračuna</t>
  </si>
  <si>
    <t>63314</t>
  </si>
  <si>
    <t>Kapitalne pomoći iz državnog proračuna</t>
  </si>
  <si>
    <t>63321</t>
  </si>
  <si>
    <t>Kapitalne pomoći iz županijskih proračuna</t>
  </si>
  <si>
    <t>63322</t>
  </si>
  <si>
    <t>Kapitalne pomoći iz gradskih proračuna</t>
  </si>
  <si>
    <t>63323</t>
  </si>
  <si>
    <t>Kapitalne pomoći iz općinskih proračuna</t>
  </si>
  <si>
    <t>63324</t>
  </si>
  <si>
    <t xml:space="preserve">Tekuće pomoći od HZMO-a, HZZ-a i HZZO-a </t>
  </si>
  <si>
    <t>63414</t>
  </si>
  <si>
    <t>Tekuće pomoći od ostalih izvanproračunskih korisnika državnog proračuna</t>
  </si>
  <si>
    <t>63415</t>
  </si>
  <si>
    <t>63416</t>
  </si>
  <si>
    <t xml:space="preserve">Kapitalne pomoći od HZMO-a, HZZ-a i HZZO-a </t>
  </si>
  <si>
    <t>63424</t>
  </si>
  <si>
    <t>Kapitalne pomoći od ostalih izvanproračunskih korisnika državnog proračuna</t>
  </si>
  <si>
    <t>63425</t>
  </si>
  <si>
    <t>63426</t>
  </si>
  <si>
    <t>Tekuće pomoći iz državnog proračuna proračunskim korisnicima proračuna JLP(R)S</t>
  </si>
  <si>
    <t>63612</t>
  </si>
  <si>
    <t>Tekuće pomoći proračunskim korisnicima iz proračuna JLP(R)S koji im nije nadležan</t>
  </si>
  <si>
    <t>63613</t>
  </si>
  <si>
    <t>Kapitalne pomoći iz državnog proračuna proračunskim korisnicima proračuna JLP(R)S</t>
  </si>
  <si>
    <t>63622</t>
  </si>
  <si>
    <t>Kapitalne pomoći proračunskim korisnicima iz proračuna JLP(R)S koji im nije nadležan</t>
  </si>
  <si>
    <t>63623</t>
  </si>
  <si>
    <t>Pomoći iz državnog proračuna po protestiranim jamstvima</t>
  </si>
  <si>
    <t>Pomoći iz županijskih proračuna po protestiranim jamstvima</t>
  </si>
  <si>
    <t>Pomoći iz gradskih proračuna po protestiranim jamstvima</t>
  </si>
  <si>
    <t>Pomoći iz općinskih proračuna po protestiranim jamstvima</t>
  </si>
  <si>
    <t>Pomoći od HZMO-a, HZZ-a i HZZO-a po protestiranim jamstvima</t>
  </si>
  <si>
    <t>Pomoći od ostalih izvanproračunskih korisnika državnog proračuna po protestiranim jamstvima</t>
  </si>
  <si>
    <t>Povrat pomoći danih proračunskim korisnicima državnog proračuna po protestiranim jamstvima</t>
  </si>
  <si>
    <t>Povrat pomoći danih županijskim proračunima po protestiranim jamstvima</t>
  </si>
  <si>
    <t>Povrat pomoći danih gradskim proračunima po protestiranim jamstvima</t>
  </si>
  <si>
    <t>Povrat pomoći danih općinskim proračunima po protestiranim jamstvima</t>
  </si>
  <si>
    <t>Povrat pomoći danih HZMO-u, HZZ-u i HZZO-u po protestiranim jamstvima</t>
  </si>
  <si>
    <t>Povrat pomoći danih ostalim izvanproračunskim korisnicima državnog proračuna po protestiranim jamstvima</t>
  </si>
  <si>
    <t>Tekuće pomoći iz državnog proračuna temeljem prijenosa EU sredstava</t>
  </si>
  <si>
    <t>63811</t>
  </si>
  <si>
    <t>Tekuće pomoći iz proračuna JLP(R)S temeljem prijenosa EU sredstava</t>
  </si>
  <si>
    <t>63812</t>
  </si>
  <si>
    <t>63813</t>
  </si>
  <si>
    <t>Tekuće pomoći od proračunskog korisnika drugog proračuna temeljem prijenosa EU sredstava</t>
  </si>
  <si>
    <t>63814</t>
  </si>
  <si>
    <t>Tekuće pomoći od izvanproračunskog korisnika temeljem prijenosa EU sredstava</t>
  </si>
  <si>
    <t>Kapitalne pomoći iz državnog proračuna temeljem prijenosa EU sredstava</t>
  </si>
  <si>
    <t>63821</t>
  </si>
  <si>
    <t>Kapitalne pomoći iz proračuna JLP(R)S temeljem prijenosa EU sredstava</t>
  </si>
  <si>
    <t>63822</t>
  </si>
  <si>
    <t>63823</t>
  </si>
  <si>
    <t>Kapitalne pomoći od proračunskog korisnika drugog proračuna temeljem prijenosa EU sredstava</t>
  </si>
  <si>
    <t>63824</t>
  </si>
  <si>
    <t>Kapitalne pomoći od izvanproračunskog korisnika temeljem prijenosa EU sredstava</t>
  </si>
  <si>
    <t>Premije na izdane vrijednosne papire</t>
  </si>
  <si>
    <t>64191</t>
  </si>
  <si>
    <t>Prihodi od kamata na dane zajmove državnom proračunu</t>
  </si>
  <si>
    <t>64371</t>
  </si>
  <si>
    <t>Prihodi od kamata na dane zajmove županijskim proračunima</t>
  </si>
  <si>
    <t>64372</t>
  </si>
  <si>
    <t>Prihodi od kamata na dane zajmove gradskim proračunima</t>
  </si>
  <si>
    <t>64373</t>
  </si>
  <si>
    <t>Prihodi od kamata na dane zajmove općinskim proračunima</t>
  </si>
  <si>
    <t>64374</t>
  </si>
  <si>
    <t>Prihodi od kamata na dane zajmove HZMO-u, HZZ-u i HZZO-u</t>
  </si>
  <si>
    <t>64375</t>
  </si>
  <si>
    <t>Prihodi od kamata na dane zajmove ostalim izvanproračunskim korisnicima državnog proračuna</t>
  </si>
  <si>
    <t>64376</t>
  </si>
  <si>
    <t>64377</t>
  </si>
  <si>
    <t>Sufinanciranje cijene usluge, participacije i slično</t>
  </si>
  <si>
    <t>65264</t>
  </si>
  <si>
    <t>Dopunsko zdravstveno osiguranje</t>
  </si>
  <si>
    <t>65265</t>
  </si>
  <si>
    <t>65267</t>
  </si>
  <si>
    <t>Prihodi s naslova osiguranja, refundacije štete i totalne štete</t>
  </si>
  <si>
    <t>Povrat kapitalnih pomoći danih trgovačkim društvima u javnom sektoru po protestiranim jamstvima</t>
  </si>
  <si>
    <t>Povrat kapitalnih pomoći danih tuzemnim trgovačkim društvima izvan javnog sektora po protestiranim jamstvima</t>
  </si>
  <si>
    <t>Povrat kapitalnih pomoći danih tuzemnim obrtnicima po protestiranim jamstvima</t>
  </si>
  <si>
    <t>Otpremnine</t>
  </si>
  <si>
    <t>31214</t>
  </si>
  <si>
    <t>Naknade za bolest, invalidnost i smrtni slučaj</t>
  </si>
  <si>
    <t>31215</t>
  </si>
  <si>
    <t>Naknade za prijevoz na posao i s posla</t>
  </si>
  <si>
    <t>32121</t>
  </si>
  <si>
    <t>32351</t>
  </si>
  <si>
    <t>Zakupnine za zemljišta</t>
  </si>
  <si>
    <t>32361</t>
  </si>
  <si>
    <t>32371</t>
  </si>
  <si>
    <t>Autorski honorari</t>
  </si>
  <si>
    <t>32372</t>
  </si>
  <si>
    <t>Ugovori o djelu</t>
  </si>
  <si>
    <t>32377</t>
  </si>
  <si>
    <t>Usluge agencija, studentskog servisa (prijepisi, prijevodi i drugo)</t>
  </si>
  <si>
    <t>32398</t>
  </si>
  <si>
    <t>Naknada za energetsku uslugu</t>
  </si>
  <si>
    <t>Naknade za rad članovima predstavničkih i izvršnih tijela i upravnih vijeća</t>
  </si>
  <si>
    <t>32911</t>
  </si>
  <si>
    <t>32923</t>
  </si>
  <si>
    <t>Premije osiguranja zaposlenih</t>
  </si>
  <si>
    <t>Kamate za izdane trezorske zapise u zemlji</t>
  </si>
  <si>
    <t>34111</t>
  </si>
  <si>
    <t>Kamate za izdane trezorske zapise u inozemstvu</t>
  </si>
  <si>
    <t>34112</t>
  </si>
  <si>
    <t>Kamate za izdane mjenice u domaćoj valuti</t>
  </si>
  <si>
    <t>34121</t>
  </si>
  <si>
    <t>Kamate za izdane mjenice u stranoj valuti</t>
  </si>
  <si>
    <t>34122</t>
  </si>
  <si>
    <t>Kamate za izdane obveznice u zemlji</t>
  </si>
  <si>
    <t>34131</t>
  </si>
  <si>
    <t>Kamate za izdane obveznice u inozemstvu</t>
  </si>
  <si>
    <t>34132</t>
  </si>
  <si>
    <t>Kamate za ostale vrijednosne papire u zemlji</t>
  </si>
  <si>
    <t>34191</t>
  </si>
  <si>
    <t>Kamate za ostale vrijednosne papire u inozemstvu</t>
  </si>
  <si>
    <t>34192</t>
  </si>
  <si>
    <t>Kamate za primljene zajmove od međunarodnih organizacija</t>
  </si>
  <si>
    <t>34213</t>
  </si>
  <si>
    <t>Kamate za primljene kredite i zajmove od institucija i tijela EU</t>
  </si>
  <si>
    <t>34214</t>
  </si>
  <si>
    <t>Kamate za primljene zajmove od inozemnih vlada u EU</t>
  </si>
  <si>
    <t>34215</t>
  </si>
  <si>
    <t>Kamate za primljene zajmove od inozemnih vlada izvan EU</t>
  </si>
  <si>
    <t>34216</t>
  </si>
  <si>
    <t>Kamate za primljene kredite od kreditnih institucija u javnom sektoru</t>
  </si>
  <si>
    <t>34222</t>
  </si>
  <si>
    <t>Kamate za primljene zajmove od osiguravajućih društava u javnom sektoru</t>
  </si>
  <si>
    <t>34223</t>
  </si>
  <si>
    <t>Kamate za primljene zajmove od ostalih financijskih institucija u javnom sektoru</t>
  </si>
  <si>
    <t>34224</t>
  </si>
  <si>
    <t>Kamate za primljene kredite od tuzemnih kreditnih institucija izvan javnog sektora</t>
  </si>
  <si>
    <t>34233</t>
  </si>
  <si>
    <t>Kamate za primljene zajmove od tuzemnih osiguravajućih društava izvan javnog sektora</t>
  </si>
  <si>
    <t>34234</t>
  </si>
  <si>
    <t>Kamate za primljene zajmove od ostalih tuzemnih financijskih institucija izvan javnog sektora</t>
  </si>
  <si>
    <t>34235</t>
  </si>
  <si>
    <t>Kamate za primljene kredite od inozemnih kreditnih institucija</t>
  </si>
  <si>
    <t>34236</t>
  </si>
  <si>
    <t>Kamate za primljene zajmove od inozemnih osiguravajućih društava</t>
  </si>
  <si>
    <t>34237</t>
  </si>
  <si>
    <t>Kamate za primljene zajmove od ostalih inozemnih financijskih institucija</t>
  </si>
  <si>
    <t>34238</t>
  </si>
  <si>
    <t>Kamate za primljene zajmove od tuzemnih trgovačkih društava izvan javnog sektora</t>
  </si>
  <si>
    <t>34273</t>
  </si>
  <si>
    <t>Kamate za primljene zajmove od tuzemnih obrtnika</t>
  </si>
  <si>
    <t>34274</t>
  </si>
  <si>
    <t>Kamate za primljene zajmove od inozemnih trgovačkih društava</t>
  </si>
  <si>
    <t>34275</t>
  </si>
  <si>
    <t>Kamate za primljene zajmove od državnog proračuna</t>
  </si>
  <si>
    <t>34281</t>
  </si>
  <si>
    <t>Kamate za primljene zajmove od županijskih proračuna</t>
  </si>
  <si>
    <t>34282</t>
  </si>
  <si>
    <t>Kamate za primljene zajmove od gradskih proračuna</t>
  </si>
  <si>
    <t>34283</t>
  </si>
  <si>
    <t>Kamate za primljene zajmove od općinskih proračuna</t>
  </si>
  <si>
    <t>34284</t>
  </si>
  <si>
    <t>Kamate za primljene zajmove od HZMO-a, HZZ-a, HZZO-a</t>
  </si>
  <si>
    <t>34285</t>
  </si>
  <si>
    <t>Kamate za primljene zajmove od ostalih izvanproračunskih korisnika državnog proračuna</t>
  </si>
  <si>
    <t>34286</t>
  </si>
  <si>
    <t>34287</t>
  </si>
  <si>
    <t>Diskont na izdane vrijednosne papire</t>
  </si>
  <si>
    <t>34341</t>
  </si>
  <si>
    <t>Subvencije poljoprivrednicima</t>
  </si>
  <si>
    <t>35231</t>
  </si>
  <si>
    <t>Subvencije obrtnicima</t>
  </si>
  <si>
    <t>35232</t>
  </si>
  <si>
    <t>Tekuće pomoći državnom proračunu</t>
  </si>
  <si>
    <t>36313</t>
  </si>
  <si>
    <t>Tekuće pomoći županijskim proračunima</t>
  </si>
  <si>
    <t>36314</t>
  </si>
  <si>
    <t>Tekuće pomoći gradskim proračunima</t>
  </si>
  <si>
    <t>36315</t>
  </si>
  <si>
    <t>Tekuće pomoći općinskim proračunima</t>
  </si>
  <si>
    <t>36316</t>
  </si>
  <si>
    <t>Tekuće pomoći HZMO-u, HZZ-u i HZZO-u</t>
  </si>
  <si>
    <t>36317</t>
  </si>
  <si>
    <t>Tekuće pomoći ostalim izvanproračunskim korisnicima državnog proračuna</t>
  </si>
  <si>
    <t>36318</t>
  </si>
  <si>
    <t>36319</t>
  </si>
  <si>
    <t>Kapitalne pomoći državnom proračunu</t>
  </si>
  <si>
    <t>36323</t>
  </si>
  <si>
    <t>Kapitalne pomoći županijskim proračunima</t>
  </si>
  <si>
    <t>36324</t>
  </si>
  <si>
    <t>Kapitalne pomoći gradskim proračunima</t>
  </si>
  <si>
    <t>36325</t>
  </si>
  <si>
    <t>Kapitalne pomoći općinskim proračunima</t>
  </si>
  <si>
    <t>36326</t>
  </si>
  <si>
    <t>Kapitalne pomoći HZMO-u, HZZ-u i HZZO-u</t>
  </si>
  <si>
    <t>36327</t>
  </si>
  <si>
    <t>Kapitalne pomoći ostalim izvanproračunskim korisnicima državnog proračuna</t>
  </si>
  <si>
    <t>36328</t>
  </si>
  <si>
    <t>36329</t>
  </si>
  <si>
    <t>36351</t>
  </si>
  <si>
    <t>Pomoći županijskim proračunima po protestiranim jamstvima</t>
  </si>
  <si>
    <t>36352</t>
  </si>
  <si>
    <t>Pomoći gradskim proračunima po protestiranim jamstvima</t>
  </si>
  <si>
    <t>36353</t>
  </si>
  <si>
    <t>Pomoći općinskim proračunima po protestiranim jamstvima</t>
  </si>
  <si>
    <t>36354</t>
  </si>
  <si>
    <t>Pomoći HZMO-u, HZZ-u i HZZO-u po protestiranim jamstvima</t>
  </si>
  <si>
    <t>36355</t>
  </si>
  <si>
    <t>Pomoći ostalim izvanproračunskim korisnicima državnog proračuna po protestiranim jamstvima</t>
  </si>
  <si>
    <t>36356</t>
  </si>
  <si>
    <t>36361</t>
  </si>
  <si>
    <t>Povrat pomoći primljenih iz državnog proračuna po protestiranim jamstvima</t>
  </si>
  <si>
    <t>36362</t>
  </si>
  <si>
    <t>Povrat pomoći primljenih iz županijskih proračuna po protestiranim jamstvima</t>
  </si>
  <si>
    <t>36363</t>
  </si>
  <si>
    <t>Povrat pomoći primljenih iz gradskih proračuna po protestiranim jamstvima</t>
  </si>
  <si>
    <t>36364</t>
  </si>
  <si>
    <t>Povrat pomoći primljenih iz općinskih proračuna po protestiranim jamstvima</t>
  </si>
  <si>
    <t>36365</t>
  </si>
  <si>
    <t>36366</t>
  </si>
  <si>
    <t>Povrat pomoći primljenih od ostalih izvanproračunskih korisnika državnog proračuna po protestiranim jamstvima</t>
  </si>
  <si>
    <t>36367</t>
  </si>
  <si>
    <t>36631</t>
  </si>
  <si>
    <t>Pomoći proračunskim korisnicima državnog proračuna po protestiranim jamstvima</t>
  </si>
  <si>
    <t>36632</t>
  </si>
  <si>
    <t>36811</t>
  </si>
  <si>
    <t>36812</t>
  </si>
  <si>
    <t>Tekuće pomoći proračunskim korisnicima županijskih proračuna temeljem prijenosa EU sredstava</t>
  </si>
  <si>
    <t>36813</t>
  </si>
  <si>
    <t>Tekuće pomoći proračunskim korisnicima gradskih proračuna temeljem prijenosa EU sredstava</t>
  </si>
  <si>
    <t>36814</t>
  </si>
  <si>
    <t>Tekuće pomoći proračunskim korisnicima općinskih proračuna temeljem prijenosa EU sredstava</t>
  </si>
  <si>
    <t>36815</t>
  </si>
  <si>
    <t>Tekuće pomoći županijskim proračunima temeljem prijenosa EU sredstava</t>
  </si>
  <si>
    <t>36816</t>
  </si>
  <si>
    <t>Tekuće pomoći gradskim proračunima temeljem prijenosa EU sredstava</t>
  </si>
  <si>
    <t>36817</t>
  </si>
  <si>
    <t>Tekuće pomoći općinskim proračunima temeljem prijenosa EU sredstava</t>
  </si>
  <si>
    <t>36818</t>
  </si>
  <si>
    <t>Tekuće pomoći izvanproračunskim korisnicima državnog proračuna temeljem prijenosa EU sredstava</t>
  </si>
  <si>
    <t>36819</t>
  </si>
  <si>
    <t>36821</t>
  </si>
  <si>
    <t>36822</t>
  </si>
  <si>
    <t>Kapitalne pomoći proračunskim korisnicima županijskih proračuna temeljem prijenosa EU sredstava</t>
  </si>
  <si>
    <t>36823</t>
  </si>
  <si>
    <t>Kapitalne pomoći proračunskim korisnicima gradskih proračuna temeljem prijenosa EU sredstava</t>
  </si>
  <si>
    <t>36824</t>
  </si>
  <si>
    <t>Kapitalne pomoći proračunskim korisnicima općinskih proračuna temeljem prijenosa EU sredstava</t>
  </si>
  <si>
    <t>36825</t>
  </si>
  <si>
    <t>Kapitalne pomoći županijskim proračunima temeljem prijenosa EU sredstava</t>
  </si>
  <si>
    <t>36826</t>
  </si>
  <si>
    <t>Kapitalne pomoći gradskim proračunima temeljem prijenosa EU sredstava</t>
  </si>
  <si>
    <t>36827</t>
  </si>
  <si>
    <t>Kapitalne pomoći općinskim proračunima temeljem prijenosa EU sredstava</t>
  </si>
  <si>
    <t>36828</t>
  </si>
  <si>
    <t>Kapitalne pomoći izvanproračunskim korisnicima državnog proračuna temeljem prijenosa EU sredstava</t>
  </si>
  <si>
    <t>36829</t>
  </si>
  <si>
    <t>37131</t>
  </si>
  <si>
    <t>Naknade za bolest i invaliditet</t>
  </si>
  <si>
    <t>37132</t>
  </si>
  <si>
    <t>Naknade za zdravstvenu zaštitu u inozemstvu</t>
  </si>
  <si>
    <t>37139</t>
  </si>
  <si>
    <t>Ostale naknade na temelju osiguranja u novcu</t>
  </si>
  <si>
    <t>37141</t>
  </si>
  <si>
    <t xml:space="preserve">Medicinske (zdravstvene) usluge </t>
  </si>
  <si>
    <t>37143</t>
  </si>
  <si>
    <t>Farmaceutski proizvodi</t>
  </si>
  <si>
    <t>37144</t>
  </si>
  <si>
    <t>Pomoć i njega u kući</t>
  </si>
  <si>
    <t>37149</t>
  </si>
  <si>
    <t>Ostale naknade na temelju osiguranja u naravi</t>
  </si>
  <si>
    <t>37211</t>
  </si>
  <si>
    <t>Naknade za dječji doplatak</t>
  </si>
  <si>
    <t>37212</t>
  </si>
  <si>
    <t>Pomoć obiteljima i kućanstvima</t>
  </si>
  <si>
    <t>37213</t>
  </si>
  <si>
    <t>Pomoć osobama s invaliditetom</t>
  </si>
  <si>
    <t>37214</t>
  </si>
  <si>
    <t>Naknade za mirovine i dodatke - posebni propis</t>
  </si>
  <si>
    <t>Stipendije i školarine</t>
  </si>
  <si>
    <t>37215</t>
  </si>
  <si>
    <t>Naknade za pomoć bivšim političkim zatvorenicima i neosnovano pritvorenim osobama</t>
  </si>
  <si>
    <t>37216</t>
  </si>
  <si>
    <t>Porodiljne naknade i oprema za novorođenčad</t>
  </si>
  <si>
    <t>37217</t>
  </si>
  <si>
    <t>Pomoć nezaposlenim osobama</t>
  </si>
  <si>
    <t>37218</t>
  </si>
  <si>
    <t>Ostale naknade iz proračuna u novcu</t>
  </si>
  <si>
    <t>37219</t>
  </si>
  <si>
    <t>Sufinanciranje cijene prijevoza</t>
  </si>
  <si>
    <t>37221</t>
  </si>
  <si>
    <t>37222</t>
  </si>
  <si>
    <t>37223</t>
  </si>
  <si>
    <t>Stanovanje</t>
  </si>
  <si>
    <t>37224</t>
  </si>
  <si>
    <t>Prehrana</t>
  </si>
  <si>
    <t>37229</t>
  </si>
  <si>
    <t>Ostale naknade iz proračuna u naravi</t>
  </si>
  <si>
    <t>Tekuće donacije građanima i kućanstvima</t>
  </si>
  <si>
    <t>38117</t>
  </si>
  <si>
    <t>Kapitalne pomoći trgovačkim društvima u javnom sektoru</t>
  </si>
  <si>
    <t>38612</t>
  </si>
  <si>
    <t>Kapitalne pomoći kreditnim institucijama u javnom sektoru</t>
  </si>
  <si>
    <t>38613</t>
  </si>
  <si>
    <t>Kapitalne pomoći osiguravajućim društvima u javnom sektoru</t>
  </si>
  <si>
    <t>38614</t>
  </si>
  <si>
    <t>Kapitalne pomoći ostalim financijskim institucijama u javnom sektoru</t>
  </si>
  <si>
    <t>38615</t>
  </si>
  <si>
    <t>Kapitalne pomoći trgovačkim društvima izvan javnog sektora</t>
  </si>
  <si>
    <t>38622</t>
  </si>
  <si>
    <t>Kapitalne pomoći kreditnim institucijama izvan javnog sektora</t>
  </si>
  <si>
    <t>38623</t>
  </si>
  <si>
    <t>Kapitalne pomoći osiguravajućim društvima izvan javnog sektora</t>
  </si>
  <si>
    <t>38624</t>
  </si>
  <si>
    <t>Kapitalne pomoći ostalim financijskim institucijama izvan javnog sektora</t>
  </si>
  <si>
    <t>38625</t>
  </si>
  <si>
    <t>38626</t>
  </si>
  <si>
    <t>Kapitalne pomoći zadrugama</t>
  </si>
  <si>
    <t>Kapitalne pomoći poljoprivrednicima</t>
  </si>
  <si>
    <t>38631</t>
  </si>
  <si>
    <t>Kapitalne pomoći obrtnicima</t>
  </si>
  <si>
    <t>38632</t>
  </si>
  <si>
    <t xml:space="preserve">Kapitalne pomoći subjektima u javnom sektoru iz EU sredstava </t>
  </si>
  <si>
    <t>38641</t>
  </si>
  <si>
    <t>38642</t>
  </si>
  <si>
    <t xml:space="preserve">Kapitalne pomoći subjektima izvan javnog sektora iz EU sredstava </t>
  </si>
  <si>
    <t>38651</t>
  </si>
  <si>
    <t>Kapitalne pomoći trgovačkim društvima u javnom sektoru po protestiranim jamstvima</t>
  </si>
  <si>
    <t>38652</t>
  </si>
  <si>
    <t>Kapitalne pomoći tuzemnim trgovačkim društvima izvan javnog sektora po protestiranim jamstvima</t>
  </si>
  <si>
    <t>38653</t>
  </si>
  <si>
    <t>Kapitalne pomoći tuzemnim obrtnicima po protestiranim jamstvima</t>
  </si>
  <si>
    <t>Povrat zajmova danih neprofitnim organizacijama, građanima i kućanstvima u tuzemstvu – dugoročni</t>
  </si>
  <si>
    <t>81212</t>
  </si>
  <si>
    <t>Povrat zajmova danih kreditnim institucijama u javnom sektoru – dugoročni</t>
  </si>
  <si>
    <t>81322</t>
  </si>
  <si>
    <t>Povrat zajmova danih osiguravajućim društvima u javnom sektoru – dugoročni</t>
  </si>
  <si>
    <t>81332</t>
  </si>
  <si>
    <t>Povrat zajmova danih ostalim financijskim institucijama u javnom sektoru – dugoročni</t>
  </si>
  <si>
    <t>81342</t>
  </si>
  <si>
    <t>Povrat zajmova danih trgovačkim društvima u javnom sektoru – kratkoročni</t>
  </si>
  <si>
    <t>81411</t>
  </si>
  <si>
    <t>Povrat zajmova danih trgovačkim društvima u javnom sektoru – dugoročni</t>
  </si>
  <si>
    <t>81412</t>
  </si>
  <si>
    <t>Povrat zajmova danih tuzemnim kreditnim institucijama izvan javnog sektora – dugoročni</t>
  </si>
  <si>
    <t>81532</t>
  </si>
  <si>
    <t>Povrat zajmova danih tuzemnim osiguravajućim društvima izvan javnog sektora – dugoročni</t>
  </si>
  <si>
    <t>81542</t>
  </si>
  <si>
    <t>Povrat zajmova danih ostalim tuzemnim financijskim institucijama izvan javnog sektora - dugoročni</t>
  </si>
  <si>
    <t>81552</t>
  </si>
  <si>
    <t>Povrat zajmova danih tuzemnim trgovačkim društvima izvan javnog sektora - kratkoročni</t>
  </si>
  <si>
    <t>81631</t>
  </si>
  <si>
    <t>Povrat zajmova danih tuzemnim trgovačkim društvima izvan javnog sektora - dugoročni</t>
  </si>
  <si>
    <t>81632</t>
  </si>
  <si>
    <t>Povrat zajmova danih tuzemnim obrtnicima - kratkoročni</t>
  </si>
  <si>
    <t>81641</t>
  </si>
  <si>
    <t>Povrat zajmova danih tuzemnim obrtnicima - dugoročni</t>
  </si>
  <si>
    <t>81642</t>
  </si>
  <si>
    <t>Povrat zajmova danih državnom proračunu - kratkoročni</t>
  </si>
  <si>
    <t>81711</t>
  </si>
  <si>
    <t>Povrat zajmova danih državnom proračunu - dugoročni</t>
  </si>
  <si>
    <t>81712</t>
  </si>
  <si>
    <t>Povrat zajmova danih županijskim proračunima - kratkoročni</t>
  </si>
  <si>
    <t>81721</t>
  </si>
  <si>
    <t>Povrat zajmova danih županijskim proračunima - dugoročni</t>
  </si>
  <si>
    <t>81722</t>
  </si>
  <si>
    <t>Povrat zajmova danih gradskim proračunima - kratkoročni</t>
  </si>
  <si>
    <t>81731</t>
  </si>
  <si>
    <t>Povrat zajmova danih gradskim proračunima - dugoročni</t>
  </si>
  <si>
    <t>81732</t>
  </si>
  <si>
    <t>Povrat zajmova danih općinskim proračunima - kratkoročni</t>
  </si>
  <si>
    <t>81741</t>
  </si>
  <si>
    <t>Povrat zajmova danih općinskim proračunima - dugoročni</t>
  </si>
  <si>
    <t>81742</t>
  </si>
  <si>
    <t>Povrat zajmova danih HZMO-u, HZZ-u i HZZO-u - kratkoročni</t>
  </si>
  <si>
    <t>81751</t>
  </si>
  <si>
    <t>Povrat zajmova danih HZMO-u, HZZ-u i HZZO-u - dugoročni</t>
  </si>
  <si>
    <t>81752</t>
  </si>
  <si>
    <t>Povrat zajmova danih ostalim izvanproračunskim korisnicima državnog proračuna - kratkoročni</t>
  </si>
  <si>
    <t>81761</t>
  </si>
  <si>
    <t>Povrat zajmova danih ostalim izvanproračunskim korisnicima državnog proračuna - dugoročni</t>
  </si>
  <si>
    <t>81762</t>
  </si>
  <si>
    <t>81771</t>
  </si>
  <si>
    <t>81772</t>
  </si>
  <si>
    <t>Ostali vrijednosni papiri - tuzemni - dugoročni</t>
  </si>
  <si>
    <t>82412</t>
  </si>
  <si>
    <t>Primljeni zajmovi od međunarodnih organizacija - dugoročni</t>
  </si>
  <si>
    <t>84132</t>
  </si>
  <si>
    <t>Primljeni krediti i zajmovi od institucija i tijela EU - dugoročni</t>
  </si>
  <si>
    <t>84142</t>
  </si>
  <si>
    <t>Primljeni zajmovi od inozemnih vlada u EU - dugoročni</t>
  </si>
  <si>
    <t>84152</t>
  </si>
  <si>
    <t>Primljeni zajmovi od inozemnih vlada izvan EU - dugoročni</t>
  </si>
  <si>
    <t>84162</t>
  </si>
  <si>
    <t>Primljeni krediti od kreditnih institucija u javnom sektoru - kratkoročni</t>
  </si>
  <si>
    <t>84221</t>
  </si>
  <si>
    <t>Primljeni krediti od kreditnih institucija u javnom sektoru - dugoročni</t>
  </si>
  <si>
    <t>84222</t>
  </si>
  <si>
    <t>84223</t>
  </si>
  <si>
    <t>Primljeni zajmovi od osiguravajućih društava u javnom sektoru - dugoročni</t>
  </si>
  <si>
    <t>84232</t>
  </si>
  <si>
    <t>Primljeni zajmovi od ostalih financijskih institucija u javnom sektoru - dugoročni</t>
  </si>
  <si>
    <t>84242</t>
  </si>
  <si>
    <t>84243</t>
  </si>
  <si>
    <t>Primljeni zajmovi od trgovačkih društava u javnom sektoru - dugoročni</t>
  </si>
  <si>
    <t>84312</t>
  </si>
  <si>
    <t>Primljeni krediti od tuzemnih kreditnih institucija izvan javnog sektora - kratkoročni</t>
  </si>
  <si>
    <t>84431</t>
  </si>
  <si>
    <t>Primljeni krediti od tuzemnih kreditnih institucija izvan javnog sektora - dugoročni</t>
  </si>
  <si>
    <t>84432</t>
  </si>
  <si>
    <t>84433</t>
  </si>
  <si>
    <t>Primljeni zajmovi od tuzemnih osiguravajućih društava izvan javnog sektora - dugoročni</t>
  </si>
  <si>
    <t>84442</t>
  </si>
  <si>
    <t>Primljeni zajmovi od ostalih tuzemnih financijskih institucija izvan javnog sektora - dugoročni</t>
  </si>
  <si>
    <t>84452</t>
  </si>
  <si>
    <t>84453</t>
  </si>
  <si>
    <t>Primljeni krediti od inozemnih kreditnih institucija - kratkoročni</t>
  </si>
  <si>
    <t>84461</t>
  </si>
  <si>
    <t>Primljeni krediti od inozemnih kreditnih institucija - dugoročni</t>
  </si>
  <si>
    <t>84462</t>
  </si>
  <si>
    <t>84463</t>
  </si>
  <si>
    <t>Primljeni zajmovi od inozemnih osiguravajućih društava - dugoročni</t>
  </si>
  <si>
    <t>84472</t>
  </si>
  <si>
    <t>Primljeni zajmovi od ostalih inozemnih financijskih institucija - dugoročni</t>
  </si>
  <si>
    <t>84482</t>
  </si>
  <si>
    <t>84483</t>
  </si>
  <si>
    <t>Primljeni zajmovi od tuzemnih trgovačkih društava izvan javnog sektora - dugoročni</t>
  </si>
  <si>
    <t>84532</t>
  </si>
  <si>
    <t>Primljeni zajmovi od tuzemnih obrtnika - dugoročni</t>
  </si>
  <si>
    <t>84542</t>
  </si>
  <si>
    <t>Primljeni zajmovi od inozemnih trgovačkih društava - dugoročni</t>
  </si>
  <si>
    <t>84552</t>
  </si>
  <si>
    <t>Primljeni zajmovi od državnog proračuna - kratkoročni</t>
  </si>
  <si>
    <t>84711</t>
  </si>
  <si>
    <t>Primljeni zajmovi od državnog proračuna - dugoročni</t>
  </si>
  <si>
    <t>84712</t>
  </si>
  <si>
    <t>Primljeni zajmovi od županijskih proračuna - kratkoročni</t>
  </si>
  <si>
    <t>84721</t>
  </si>
  <si>
    <t>Primljeni zajmovi od županijskih proračuna - dugoročni</t>
  </si>
  <si>
    <t>84722</t>
  </si>
  <si>
    <t>Primljeni zajmovi od gradskih proračuna - kratkoročni</t>
  </si>
  <si>
    <t>84731</t>
  </si>
  <si>
    <t>Primljeni zajmovi od gradskih proračuna - dugoročni</t>
  </si>
  <si>
    <t>84732</t>
  </si>
  <si>
    <t>Primljeni zajmovi od općinskih proračuna - kratkoročni</t>
  </si>
  <si>
    <t>84741</t>
  </si>
  <si>
    <t>Primljeni zajmovi od općinskih proračuna - dugoročni</t>
  </si>
  <si>
    <t>84742</t>
  </si>
  <si>
    <t>Primljeni zajmovi od HZMO-a, HZZ-a i HZZO-a - kratkoročni</t>
  </si>
  <si>
    <t>84751</t>
  </si>
  <si>
    <t>Primljeni zajmovi od HZMO-a, HZZ-a i HZZO-a - dugoročni</t>
  </si>
  <si>
    <t>84752</t>
  </si>
  <si>
    <t>Primljeni zajmovi od ostalih izvanproračunskih korisnika državnog proračuna - kratkoročni</t>
  </si>
  <si>
    <t>84761</t>
  </si>
  <si>
    <t>Primljeni zajmovi od ostalih izvanproračunskih korisnika državnog proračuna - dugoročni</t>
  </si>
  <si>
    <t>84762</t>
  </si>
  <si>
    <t>84771</t>
  </si>
  <si>
    <t>84772</t>
  </si>
  <si>
    <t>Ostali tuzemni vrijednosni papiri - dugoročni</t>
  </si>
  <si>
    <t>85412</t>
  </si>
  <si>
    <t>Dani zajmovi neprofitnim organizacijama, građanima i kućanstvima u tuzemstvu – dugoročni</t>
  </si>
  <si>
    <t>51212</t>
  </si>
  <si>
    <t>Dani zajmovi kreditnim institucijama u javnom sektoru – dugoročni</t>
  </si>
  <si>
    <t>51322</t>
  </si>
  <si>
    <t>Dani zajmovi osiguravajućim društvima u javnom sektoru – dugoročni</t>
  </si>
  <si>
    <t>51332</t>
  </si>
  <si>
    <t>Dani zajmovi ostalim financijskim institucijama u javnom sektoru – dugoročni</t>
  </si>
  <si>
    <t>51342</t>
  </si>
  <si>
    <t>Dani zajmovi trgovačkim društvima u javnom sektoru – kratkoročni</t>
  </si>
  <si>
    <t>51411</t>
  </si>
  <si>
    <t>Dani zajmovi trgovačkim društvima u javnom sektoru – dugoročni</t>
  </si>
  <si>
    <t>51412</t>
  </si>
  <si>
    <t>Dani zajmovi tuzemnim kreditnim institucijama izvan javnog sektora – dugoročni</t>
  </si>
  <si>
    <t>51532</t>
  </si>
  <si>
    <t>Dani zajmovi tuzemnim osiguravajućim društvima izvan javnog sektora – dugoročni</t>
  </si>
  <si>
    <t>51542</t>
  </si>
  <si>
    <t>Dani zajmovi ostalim tuzemnim financijskim institucijama izvan javnog sektora – dugoročni</t>
  </si>
  <si>
    <t>51552</t>
  </si>
  <si>
    <t>Dani zajmovi tuzemnim trgovačkim društvima izvan javnog sektora – kratkoročni</t>
  </si>
  <si>
    <t>51631</t>
  </si>
  <si>
    <t>Dani zajmovi tuzemnim trgovačkim društvima izvan javnog sektora – dugoročni</t>
  </si>
  <si>
    <t>51632</t>
  </si>
  <si>
    <t>Dani zajmovi tuzemnim obrtnicima – kratkoročni</t>
  </si>
  <si>
    <t>51641</t>
  </si>
  <si>
    <t>Dani zajmovi tuzemnim obrtnicima – dugoročni</t>
  </si>
  <si>
    <t>51642</t>
  </si>
  <si>
    <t>Dani zajmovi državnom proračunu – kratkoročni</t>
  </si>
  <si>
    <t>51711</t>
  </si>
  <si>
    <t>Dani zajmovi državnom proračunu – dugoročni</t>
  </si>
  <si>
    <t>51712</t>
  </si>
  <si>
    <t>Dani zajmovi županijskim proračunima – kratkoročni</t>
  </si>
  <si>
    <t>51721</t>
  </si>
  <si>
    <t>Dani zajmovi županijskim proračunima – dugoročni</t>
  </si>
  <si>
    <t>51722</t>
  </si>
  <si>
    <t>Dani zajmovi gradskim proračunima – kratkoročni</t>
  </si>
  <si>
    <t>51731</t>
  </si>
  <si>
    <t>Dani zajmovi gradskim proračunima – dugoročni</t>
  </si>
  <si>
    <t>51732</t>
  </si>
  <si>
    <t>Dani zajmovi općinskim proračunima – kratkoročni</t>
  </si>
  <si>
    <t>51741</t>
  </si>
  <si>
    <t>Dani zajmovi općinskim proračunima – dugoročni</t>
  </si>
  <si>
    <t>51742</t>
  </si>
  <si>
    <t>Dani zajmovi HZMO-u, HZZ-u i HZZO-u – kratkoročni</t>
  </si>
  <si>
    <t>51751</t>
  </si>
  <si>
    <t>Dani zajmovi HZMO-u, HZZ-u i HZZO-u – dugoročni</t>
  </si>
  <si>
    <t>51752</t>
  </si>
  <si>
    <t>Dani zajmovi ostalim izvanproračunskim korisnicima državnog proračuna – kratkoročni</t>
  </si>
  <si>
    <t>51761</t>
  </si>
  <si>
    <t>Dani zajmovi ostalim izvanproračunskim korisnicima državnog proračuna – dugoročni</t>
  </si>
  <si>
    <t>51762</t>
  </si>
  <si>
    <t>51771</t>
  </si>
  <si>
    <t>51772</t>
  </si>
  <si>
    <t>Otplata glavnice primljenih zajmova od međunarodnih organizacija – dugoročnih</t>
  </si>
  <si>
    <t>54132</t>
  </si>
  <si>
    <t>Otplata glavnice primljenih kredita i zajmova od institucija i tijela EU – dugoročnih</t>
  </si>
  <si>
    <t>54142</t>
  </si>
  <si>
    <t>Otplata glavnice primljenih zajmova od inozemnih vlada u EU – dugoročnih</t>
  </si>
  <si>
    <t>54152</t>
  </si>
  <si>
    <t>Otplata glavnice primljenih zajmova od inozemnih vlada izvan EU – dugoročnih</t>
  </si>
  <si>
    <t>54162</t>
  </si>
  <si>
    <t>Otplata glavnice primljenih kredita od kreditnih institucija u javnom sektoru – kratkoročnih</t>
  </si>
  <si>
    <t>54221</t>
  </si>
  <si>
    <t>Otplata glavnice primljenih kredita od kreditnih institucija u javnom sektoru – dugoročnih</t>
  </si>
  <si>
    <t>54222</t>
  </si>
  <si>
    <t>54223</t>
  </si>
  <si>
    <t>Otplata glavnice primljenih zajmova od osiguravajućih društava u javnom sektoru – dugoročnih</t>
  </si>
  <si>
    <t>54232</t>
  </si>
  <si>
    <t>Otplata glavnice primljenih zajmova od ostalih financijskih institucija u javnom sektoru – dugoročnih</t>
  </si>
  <si>
    <t>54242</t>
  </si>
  <si>
    <t>54243</t>
  </si>
  <si>
    <t>Otplata glavnice primljenih zajmova od trgovačkih društava u javnom sektoru – dugoročnih</t>
  </si>
  <si>
    <t>54312</t>
  </si>
  <si>
    <t>Otplata glavnice primljenih kredita od tuzemnih kreditnih institucija izvan javnog sektora – kratkoročnih</t>
  </si>
  <si>
    <t>54431</t>
  </si>
  <si>
    <t>Otplata glavnice primljenih kredita od tuzemnih kreditnih institucija izvan javnog sektora – dugoročnih</t>
  </si>
  <si>
    <t>54432</t>
  </si>
  <si>
    <t>54433</t>
  </si>
  <si>
    <t>Otplata glavnice primljenih zajmova od tuzemnih osiguravajućih društava izvan javnog sektora – dugoročnih</t>
  </si>
  <si>
    <t>54442</t>
  </si>
  <si>
    <t>Otplata glavnice primljenih zajmova od ostalih tuzemnih financijskih institucija izvan javnog sektora – dugoročnih</t>
  </si>
  <si>
    <t>54452</t>
  </si>
  <si>
    <t>54453</t>
  </si>
  <si>
    <t>Otplata glavnice primljenih kredita od inozemnih kreditnih institucija – kratkoročnih</t>
  </si>
  <si>
    <t>54461</t>
  </si>
  <si>
    <t>Otplata glavnice primljenih kredita od inozemnih kreditnih institucija – dugoročnih</t>
  </si>
  <si>
    <t>54462</t>
  </si>
  <si>
    <t>54463</t>
  </si>
  <si>
    <t>Otplata glavnice primljenih zajmova od inozemnih osiguravajućih društava – dugoročnih</t>
  </si>
  <si>
    <t>54472</t>
  </si>
  <si>
    <t>Otplata glavnice primljenih zajmova od ostalih inozemnih financijskih institucija – dugoročnih</t>
  </si>
  <si>
    <t>54482</t>
  </si>
  <si>
    <t>54483</t>
  </si>
  <si>
    <t>Otplata glavnice primljenih zajmova od tuzemnih trgovačkih društava izvan javnog sektora – dugoročnih</t>
  </si>
  <si>
    <t>54532</t>
  </si>
  <si>
    <t>Otplata glavnice primljenih zajmova od tuzemnih obrtnika – dugoročnih</t>
  </si>
  <si>
    <t>54542</t>
  </si>
  <si>
    <t>Otplata glavnice primljenih zajmova od inozemnih trgovačkih društava – dugoročnih</t>
  </si>
  <si>
    <t>54552</t>
  </si>
  <si>
    <t>Otplata glavnice primljenih zajmova od državnog proračuna – kratkoročnih</t>
  </si>
  <si>
    <t>54711</t>
  </si>
  <si>
    <t>Otplata glavnice primljenih zajmova od državnog proračuna – dugoročnih</t>
  </si>
  <si>
    <t>54712</t>
  </si>
  <si>
    <t>Otplata glavnice primljenih zajmova od županijskih proračuna – kratkoročnih</t>
  </si>
  <si>
    <t>54721</t>
  </si>
  <si>
    <t>Otplata glavnice primljenih zajmova od županijskih proračuna – dugoročnih</t>
  </si>
  <si>
    <t>54722</t>
  </si>
  <si>
    <t>Otplata glavnice primljenih zajmova od gradskih proračuna – kratkoročnih</t>
  </si>
  <si>
    <t>54731</t>
  </si>
  <si>
    <t>Otplata glavnice primljenih zajmova od gradskih proračuna – dugoročnih</t>
  </si>
  <si>
    <t>54732</t>
  </si>
  <si>
    <t>Otplata glavnice primljenih zajmova od općinskih proračuna – kratkoročnih</t>
  </si>
  <si>
    <t>54741</t>
  </si>
  <si>
    <t>Otplata glavnice primljenih zajmova od općinskih proračuna – dugoročnih</t>
  </si>
  <si>
    <t>54742</t>
  </si>
  <si>
    <t>Otplata glavnice primljenih zajmova od HZMO-a, HZZ-a i HZZO-a – kratkoročnih</t>
  </si>
  <si>
    <t>54751</t>
  </si>
  <si>
    <t>Otplata glavnice primljenih zajmova od HZMO-a, HZZ-a i HZZO-a – dugoročnih</t>
  </si>
  <si>
    <t>54752</t>
  </si>
  <si>
    <t>Otplata glavnice primljenih zajmova od ostalih izvanproračunskih korisnika državnog proračuna – kratkoročnih</t>
  </si>
  <si>
    <t>54761</t>
  </si>
  <si>
    <t>Otplata glavnice primljenih zajmova od ostalih izvanproračunskih korisnika državnog proračuna – dugoročnih</t>
  </si>
  <si>
    <t>54762</t>
  </si>
  <si>
    <t>54771</t>
  </si>
  <si>
    <t>54772</t>
  </si>
  <si>
    <t>55312</t>
  </si>
  <si>
    <t>Obvezni dodatni podaci</t>
  </si>
  <si>
    <t>Račun iz rač. plana</t>
  </si>
  <si>
    <t>Stanje na kraju prethodne godine</t>
  </si>
  <si>
    <t>Stanje na kraju izvještajnog razdoblja</t>
  </si>
  <si>
    <t>26224,26233, 26244,26314</t>
  </si>
  <si>
    <t>Obveze za zajmove po faktoringu od kreditnih institucija, osiguravajućih društava, ostalih financijskih institucija i trgovačkih društava u javnom sektoru</t>
  </si>
  <si>
    <t>26224,26233,26244,26314</t>
  </si>
  <si>
    <t>26243</t>
  </si>
  <si>
    <t>26453</t>
  </si>
  <si>
    <t>Obveze za zajmove po faktoringu od ostalih tuzemnih financijskih institucija izvan javnog sektora</t>
  </si>
  <si>
    <t>26454</t>
  </si>
  <si>
    <t>26463</t>
  </si>
  <si>
    <t>26464,26473, 26484,26554, 26564</t>
  </si>
  <si>
    <t>Obveze za zajmove po faktoringu od inozemnih kreditnih institucija, inozemnih osiguravajućih društava, ostalih inozemnih financijskih institucija, inozemnih trgovačkih društava i inozemnih obrtnika</t>
  </si>
  <si>
    <t>26464,26473,26484,26554,26564</t>
  </si>
  <si>
    <t>26483</t>
  </si>
  <si>
    <t>Obveze za zajmove po faktoringu od tuzemnih trgovačkih društava izvan javnog sektora</t>
  </si>
  <si>
    <t>26534</t>
  </si>
  <si>
    <t xml:space="preserve">OSTVARENJE/IZVRŠENJE 
1.-12.2024. </t>
  </si>
  <si>
    <t>2025-12</t>
  </si>
  <si>
    <t>PRIHODI POSLOVANJA (šifre 61+62+63+64+65+66+67+68)</t>
  </si>
  <si>
    <t>Porez na dohodak (šifre 6111 do 6116 - 6117 - 6119)</t>
  </si>
  <si>
    <t>Porez na dohodak od nesamostalnog rada</t>
  </si>
  <si>
    <t>Porez na dohodak od samostalnih djelatnosti</t>
  </si>
  <si>
    <t>Porez na dohodak od imovine i imovinskih prava</t>
  </si>
  <si>
    <t>Porez na dohodak od kapitala</t>
  </si>
  <si>
    <t>Porez na dohodak po godišnjoj prijavi</t>
  </si>
  <si>
    <t xml:space="preserve">Porez na dohodak utvrđen u postupku nadzora za prethodne godine </t>
  </si>
  <si>
    <t>Povrat poreza na dohodak po godišnjoj prijavi</t>
  </si>
  <si>
    <t>Stalni porezi na nepokretnu imovinu (zemlju, zgrade, kuće i ostalo)</t>
  </si>
  <si>
    <r>
      <t xml:space="preserve">Porezi na robu i usluge (šifre 6141 do </t>
    </r>
    <r>
      <rPr>
        <sz val="9"/>
        <rFont val="Arial"/>
        <family val="2"/>
      </rPr>
      <t>6147</t>
    </r>
    <r>
      <rPr>
        <sz val="9"/>
        <color theme="1"/>
        <rFont val="Arial"/>
        <family val="2"/>
      </rPr>
      <t xml:space="preserve">) </t>
    </r>
  </si>
  <si>
    <t>Pomoći proračunu i izvanproračunskim korisnicima iz drugih proračuna (šifre 6331+6332)</t>
  </si>
  <si>
    <t>Tekuće pomoći proračunu i izvanproračunskim korisnicima iz drugih proračuna</t>
  </si>
  <si>
    <t>Kapitalne pomoći proračunu i izvanproračunskim korisnicima iz drugih proračuna</t>
  </si>
  <si>
    <t>Pomoći izravnanja za decentralizirane funkcije i fiskalnog izravnanja (šifre 6351 do 6353)</t>
  </si>
  <si>
    <t>6353</t>
  </si>
  <si>
    <t>Pomoći fiskalnog izravnanja</t>
  </si>
  <si>
    <t>Pomoći iz drugih proračuna i od izvanproračunskih korisnika temeljem protestiranih jamstava (šifra 6371+6372)</t>
  </si>
  <si>
    <t>Pomoći primljene iz drugih proračuna i od izvanproračunskih korisnika po protestiranim jamstvima</t>
  </si>
  <si>
    <t>Povrat pomoći danih drugim proračunima i izvanproračunskim korisnicima po protestiranim jamstvima</t>
  </si>
  <si>
    <t>Pomoći temeljem prijenosa EU sredstava (šifre 6381+6382)</t>
  </si>
  <si>
    <t>Prihodi od prodaje kratkotrajne nefinancijske imovine, sitnog inventara i autoguma</t>
  </si>
  <si>
    <r>
      <t>Prihodi od upravnih i administrativnih pristojbi, pristojbi po posebnim propisima i naknada (šifre 651+652+653</t>
    </r>
    <r>
      <rPr>
        <sz val="9"/>
        <color rgb="FF00B050"/>
        <rFont val="Arial"/>
        <family val="2"/>
        <charset val="238"/>
      </rPr>
      <t>+654</t>
    </r>
    <r>
      <rPr>
        <sz val="9"/>
        <color theme="1"/>
        <rFont val="Arial"/>
        <family val="2"/>
      </rPr>
      <t>)</t>
    </r>
  </si>
  <si>
    <t>654</t>
  </si>
  <si>
    <t>Donacije od pravnih i fizičkih osoba izvan općeg proračuna te povrat donacija i kapitalnih pomoći po protestiranim jamstvima (šifre 6631 do 6634)</t>
  </si>
  <si>
    <t>Prihodi iz nadležnog proračuna za financiranje rashoda poslovanja</t>
  </si>
  <si>
    <t>Prihodi iz nadležnog proračuna za financiranje izdataka za financijsku imovinu i otplatu zajmova</t>
  </si>
  <si>
    <t>Kazne za prekršaje trgovačkih društava</t>
  </si>
  <si>
    <t>Kazne za prometne i ostale prekršaje u nadležnosti MUP-a</t>
  </si>
  <si>
    <t>Doprinosi za mirovinsko osiguranje za staž s povećanim trajanjem</t>
  </si>
  <si>
    <t>Materijalni rashodi (šifre 321+322+323+324+325+329)</t>
  </si>
  <si>
    <t>Sitni inventar i autogume</t>
  </si>
  <si>
    <t>Usluge telefona, interneta, pošte i prijevoza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</si>
  <si>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</si>
  <si>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</si>
  <si>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</si>
  <si>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</si>
  <si>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</si>
  <si>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</si>
  <si>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</si>
  <si>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</si>
  <si>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</si>
  <si>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</si>
  <si>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Subvencije kreditnim i ostalim financijskim institucijama i trgovačkim društvima u javnom sektoru (šifre 3511+3512)</t>
  </si>
  <si>
    <t>Subvencije kreditnim i financijskim institucijama, trgovačkim društvima, zadrugama, poljoprivrednicima i obrtnicima izvan javnog sektora (šifre 3521 do 3523)</t>
  </si>
  <si>
    <t>Pomoći dane u inozemstvo i unutar općeg proračuna (šifre 361+362+363+365+366+367+368+369)</t>
  </si>
  <si>
    <t>Pomoći drugom proračunu i izvanproračunskim korisnicima (šifre 3631 do 3636)</t>
  </si>
  <si>
    <t>Tekuće pomoći drugom proračunu i izvanproračunskim korisnicima</t>
  </si>
  <si>
    <t>Kapitalne pomoći drugom proračunu i izvanproračunskim korisnicima</t>
  </si>
  <si>
    <t>Pomoći drugom proračunu i izvanproračunskim korisnicima po protestiranim jamstvima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</si>
  <si>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</si>
  <si>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</si>
  <si>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</si>
  <si>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</si>
  <si>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3652</t>
  </si>
  <si>
    <t>3653</t>
  </si>
  <si>
    <t>Rashodi za donacije, kazne, naknade šteta i kapitalne pomoći (šifre 381+382+383+386)</t>
  </si>
  <si>
    <t>Kapitalne pomoći kreditnim i ostalim financijskim institucijama te trgovačkim društvima i zadrugama izvan javnog sektora</t>
  </si>
  <si>
    <t>Kapitalne pomoći trgovačkim društvima i obrtnicima po protestiranim jamstvima u tuzemstvu i inozemstvu</t>
  </si>
  <si>
    <r>
      <t>Obračunati prihodi poslovanja</t>
    </r>
    <r>
      <rPr>
        <sz val="9"/>
        <color theme="1"/>
        <rFont val="Arial"/>
        <family val="2"/>
        <charset val="238"/>
      </rPr>
      <t xml:space="preserve"> - nenaplaćeni</t>
    </r>
  </si>
  <si>
    <r>
      <rPr>
        <sz val="9"/>
        <color theme="1"/>
        <rFont val="Arial"/>
        <family val="2"/>
      </rPr>
      <t>Prihodi od prodaje proizvoda i robe i pruženih usluga</t>
    </r>
    <r>
      <rPr>
        <sz val="9"/>
        <color theme="1"/>
        <rFont val="Arial"/>
        <family val="2"/>
        <charset val="238"/>
      </rPr>
      <t xml:space="preserve"> - nenaplaćen</t>
    </r>
    <r>
      <rPr>
        <strike/>
        <sz val="9"/>
        <color theme="1"/>
        <rFont val="Arial"/>
        <family val="2"/>
        <charset val="238"/>
      </rPr>
      <t>i</t>
    </r>
  </si>
  <si>
    <t>Instrumenti i uređaji</t>
  </si>
  <si>
    <r>
      <t>Obračunati prihodi od prodaje nefinancijske imovine</t>
    </r>
    <r>
      <rPr>
        <sz val="9"/>
        <color theme="1"/>
        <rFont val="Arial"/>
        <family val="2"/>
        <charset val="238"/>
      </rPr>
      <t xml:space="preserve"> - nenaplaćeni</t>
    </r>
  </si>
  <si>
    <r>
      <t>Obračunati pri</t>
    </r>
    <r>
      <rPr>
        <sz val="9"/>
        <rFont val="Arial"/>
        <family val="2"/>
      </rPr>
      <t xml:space="preserve">hodi poslovanja i od prodaje nefinancijske imovine </t>
    </r>
    <r>
      <rPr>
        <sz val="9"/>
        <color theme="1"/>
        <rFont val="Arial"/>
        <family val="2"/>
        <charset val="238"/>
      </rPr>
      <t xml:space="preserve">- nenaplaćeni </t>
    </r>
    <r>
      <rPr>
        <sz val="9"/>
        <color theme="1"/>
        <rFont val="Arial"/>
        <family val="2"/>
      </rPr>
      <t>(šifre 96+97)</t>
    </r>
  </si>
  <si>
    <t>Primljeni povrati glavnica danih zajmova (šifre 811+812+813+814+815+816+817+818)</t>
  </si>
  <si>
    <t>Povrat zajmova danih izvanproračunskim korisnicima JLP(R)S</t>
  </si>
  <si>
    <t>Primici od izdanih financijskih instrumenata - vrijednosnih papira (šifre 821+822+823+824)</t>
  </si>
  <si>
    <t>Primici od prodaje financijskih instrumenata - dionica i udjela u glavnici (šifre 831+832+833+834)</t>
  </si>
  <si>
    <t>Primljeni zajmovi od izvanproračunskih korisnika JLP(R)S</t>
  </si>
  <si>
    <t>Primici od prodaje financijskih instrumenata - vrijednosnih papira iz portfelja (šifre 851+852+853+854)</t>
  </si>
  <si>
    <t>Izdaci za dane zajmove i jamčevne pologe (šifre 511+512+513+514+515+516+517+518)</t>
  </si>
  <si>
    <t>Dani zajmovi izvanproračunskim korisnicima JLP(R)S</t>
  </si>
  <si>
    <t>Izdaci za jamčevne pologe</t>
  </si>
  <si>
    <t>Izdaci za ulaganja u financijske instrumente - vrijednosne papire (šifre 521+522+523+524)</t>
  </si>
  <si>
    <t>Izdaci za ulaganja u financijske instrumente - dionice i udjele u glavnici (šifre 531+532+533+534)</t>
  </si>
  <si>
    <t>Izdaci za ulaganja u dionice i udjele u glavnici kreditnih i ostalih financijskih institucija u javnom sektoru (šifre 5312 do 5314)</t>
  </si>
  <si>
    <t>Izdaci za ulaganja u dionice i udjele u glavnici trgovačkih društava u javnom sektoru (šifra 5321)</t>
  </si>
  <si>
    <t>Izdaci za ulaganja u dionice i udjele u glavnici kreditnih i ostalih financijskih institucija izvan javnog sektora (šifre 5331+5332)</t>
  </si>
  <si>
    <t>Izdaci za ulaganja u dionice i udjele u glavnici trgovačkih društava izvan javnog sektora (šifre 5341+5342)</t>
  </si>
  <si>
    <t>Otplata glavnice primljenih zajmova od izvanproračunskih korisnika JLP(R)S</t>
  </si>
  <si>
    <t>Izdaci za otplatu glavnice za izdane financijske instrumente - vrijednosne papire (šifre 551+552+553)</t>
  </si>
  <si>
    <t>Porez na nekretnine</t>
  </si>
  <si>
    <t>61316</t>
  </si>
  <si>
    <t>61341</t>
  </si>
  <si>
    <t>Porez na promet nekretnina</t>
  </si>
  <si>
    <t>61452</t>
  </si>
  <si>
    <t>Porez na plovne objekte</t>
  </si>
  <si>
    <t>61459</t>
  </si>
  <si>
    <t>Ostali nespomenuti porezi na korištenje dobara ili izvođenje aktivnosti</t>
  </si>
  <si>
    <t>Tekuće pomoći od izvanproračunskih korisnika JLP(R)S</t>
  </si>
  <si>
    <t>Kapitalne pomoći od izvanproračunskih korisnika JLP(R)S</t>
  </si>
  <si>
    <t>Pomoći od izvanproračunskih korisnika JLP(R)S po protestiranim jamstvima</t>
  </si>
  <si>
    <t>Povrat pomoći danih proračunskim korisnicima JLP(R)S po protestiranim jamstvima</t>
  </si>
  <si>
    <t>Povrat pomoći danih izvanproračunskim korisnicima JLP(R)S po protestiranim jamstvima</t>
  </si>
  <si>
    <t>64222</t>
  </si>
  <si>
    <t>Prihodi od zakupa poljoprivrednog zemljišta</t>
  </si>
  <si>
    <t>64236</t>
  </si>
  <si>
    <t>Spomenička renta</t>
  </si>
  <si>
    <t>64241</t>
  </si>
  <si>
    <t>Godišnja naknada za upotrebu javnih cesta što se plaća pri registraciji motornih i priključnih vozila</t>
  </si>
  <si>
    <t>64244</t>
  </si>
  <si>
    <t>Naknada za korištenje cestovnog zemljišta</t>
  </si>
  <si>
    <t>Prihodi od kamata na dane zajmove izvanproračunskim korisnicima JLP(R)S</t>
  </si>
  <si>
    <t>65141</t>
  </si>
  <si>
    <t>Turistička pristojba</t>
  </si>
  <si>
    <t>65263</t>
  </si>
  <si>
    <t>Premija za osiguranje od požara</t>
  </si>
  <si>
    <t xml:space="preserve">Povrat kapitalnih pomoći danih inozemnim trgovačkim društvima po protestiranim jamstvima </t>
  </si>
  <si>
    <t xml:space="preserve">Povrat kapitalnih pomoći danih inozemnim obrtnicima po protestiranim jamstvima </t>
  </si>
  <si>
    <t>32942</t>
  </si>
  <si>
    <t>Međunarodne članarine</t>
  </si>
  <si>
    <t>32955</t>
  </si>
  <si>
    <t>Novčana naknada poslodavca zbog nezapošljavanja osoba s invaliditetom</t>
  </si>
  <si>
    <t xml:space="preserve">Kamate za primljene zajmove od izvanproračunskih korisnika JLP(R)S </t>
  </si>
  <si>
    <t>Tekuće pomoći izvanproračunskim korisnicima JLP(R)S</t>
  </si>
  <si>
    <t>Kapitalne pomoći izvanproračunskim korisnicima JLP(R)S</t>
  </si>
  <si>
    <t>Pomoći izvanproračunskim korisnicima JLP(R)S po protestiranim jamstvima</t>
  </si>
  <si>
    <t>Povrat pomoći primljenih od HZMO-a, HZZ-a i HZZO-a po protestiranim jamstvima</t>
  </si>
  <si>
    <t>Povrat pomoći primljenih od izvanproračunskih korisnika JLP(R)S po protestiranim jamstvima</t>
  </si>
  <si>
    <t>Tekuće pomoći izravnanja za decentralizirane funkcije županijskim proračunima</t>
  </si>
  <si>
    <t>36512</t>
  </si>
  <si>
    <t>Tekuće pomoći izravnanja za decentralizirane funkcije gradskim proračunima</t>
  </si>
  <si>
    <t>36513</t>
  </si>
  <si>
    <t>Tekuće pomoći izravnanja za decentralizirane funkcije općinskim proračunima</t>
  </si>
  <si>
    <t>36521</t>
  </si>
  <si>
    <t>Kapitalne pomoći izravnanja za decentralizirane funkcije županijskim proračunima</t>
  </si>
  <si>
    <t>36522</t>
  </si>
  <si>
    <t>Kapitalne pomoći izravnanja za decentralizirane funkcije gradskim proračunima</t>
  </si>
  <si>
    <t>36523</t>
  </si>
  <si>
    <t>Kapitalne pomoći izravnanja za decentralizirane funkcije općinskim proračunima</t>
  </si>
  <si>
    <t>36531</t>
  </si>
  <si>
    <t>Pomoći fiskalnog izravnanja županijskim proračunima</t>
  </si>
  <si>
    <t>36532</t>
  </si>
  <si>
    <t>Pomoći fiskalnog izravnanja gradskim proračunima</t>
  </si>
  <si>
    <t>36533</t>
  </si>
  <si>
    <t>Pomoći fiskalnog izravnanja općinskim proračunima</t>
  </si>
  <si>
    <t>Pomoći proračunskim korisnicima JLP(R)S po protestiranim jamstvima</t>
  </si>
  <si>
    <t>Tekuće pomoći proračunskim korisnicima državnog proračuna temeljem prijenosa EU sredstava</t>
  </si>
  <si>
    <t>Tekuće pomoći izvanproračunskim korisnicima JLP(R)S temeljem prijenosa EU sredstava</t>
  </si>
  <si>
    <t>Kapitalne pomoći proračunskim korisnicima državnog proračuna temeljem prijenosa EU sredstava</t>
  </si>
  <si>
    <t>Kapitalne pomoći izvanproračunskim korisnicima JLP(R)S temeljem prijenosa EU sredstava</t>
  </si>
  <si>
    <t>Povrat zajmova danih izvanproračunskim korisnicima JLP(R)S - kratkoročni</t>
  </si>
  <si>
    <t>Povrat zajmova danih izvanproračunskim korisnicima JLP(R)S - dugoročni</t>
  </si>
  <si>
    <t>Primljeni financijski najam od kreditnih institucija u javnom sektoru</t>
  </si>
  <si>
    <t>Primljeni financijski najam od ostalih financijskih institucija u javnom sektoru</t>
  </si>
  <si>
    <t>Primljeni financijski najam od tuzemnih kreditnih institucija izvan javnog sektora</t>
  </si>
  <si>
    <t>Primljeni financijski najam od ostalih tuzemnih financijskih institucija izvan javnog sektora</t>
  </si>
  <si>
    <t>Primljeni financijski najam od inozemnih kreditnih institucija</t>
  </si>
  <si>
    <t>Primljeni financijski najam od ostalih inozemnih financijskih institucija</t>
  </si>
  <si>
    <t>Primljeni zajmovi od izvanproračunskih korisnika JLP(R)S - kratkoročni</t>
  </si>
  <si>
    <t>Primljeni zajmovi od izvanproračunskih korisnika JLP(R)S - dugoročni</t>
  </si>
  <si>
    <t>Dani zajmovi izvanproračunskim korisnicima JLP(R)S – kratkoročni</t>
  </si>
  <si>
    <t>Dani zajmovi izvanproračunskim korisnicima JLP(R)S – dugoročni</t>
  </si>
  <si>
    <t>Otplata glavnice po financijskom najmu od kreditnih institucija u javnom sektoru</t>
  </si>
  <si>
    <t>Otplata glavnice po financijskom najmu od ostalih financijskih institucija u javnom sektoru</t>
  </si>
  <si>
    <t>Otplata glavnice po financijskom najmu od tuzemnih kreditnih institucija izvan javnog sektora</t>
  </si>
  <si>
    <t>Otplata glavnice po financijskom najmu od ostalih tuzemnih financijskih institucija izvan javnog sektora</t>
  </si>
  <si>
    <t>Otplata glavnice po financijskom najmu od inozemnih kreditnih institucija</t>
  </si>
  <si>
    <t>Otplata glavnice primljenog financijskog najma od ostalih inozemnih financijskih institucija</t>
  </si>
  <si>
    <t>Otplata glavnice primljenih zajmova od izvanproračunskih korisnika JLP(R)S – kratkoročnih</t>
  </si>
  <si>
    <t>Otplata glavnice primljenih zajmova od izvanproračunskih korisnika JLP(R)S – dugoročnih</t>
  </si>
  <si>
    <t>Izdaci za otplatu glavnice za izdane ostale vrijednosne papire u zemlji - dugoročne</t>
  </si>
  <si>
    <t>Obveze za financijski najam od ostalih financijskih institucija u javnom sektoru</t>
  </si>
  <si>
    <t>Obveze za financijski najam od ostalih tuzemnih financijskih institucija izvan javnog sektora</t>
  </si>
  <si>
    <t>Obveze za financijski najam od inozemnih kreditnih institucija</t>
  </si>
  <si>
    <t>Obveze za financijski najam od ostalih inozemnih financijskih institucija</t>
  </si>
  <si>
    <t>IZVORNI PLAN ILI REBALANS 2025.*</t>
  </si>
  <si>
    <t>TEKUĆI PLAN 2025.*</t>
  </si>
  <si>
    <t xml:space="preserve"> IZVRŠENJE 
1.-12.2025. </t>
  </si>
  <si>
    <t xml:space="preserve">OSTVARENJE/IZVRŠENJE 
1.-12.2025. </t>
  </si>
  <si>
    <t xml:space="preserve">IZVJEŠTAJ O IZVRŠENJU FINANCIJSKOG PLANA PRORAČUNSKOG KORISNIKA JEDINICE LOKALNE I PODRUČNE (REGIONALNE) SAMOUPRAVE ZA 2025. GODINU </t>
  </si>
  <si>
    <t>IZVJEŠTAJ O IZVRŠENJU FINANCIJSKOG PLANA PRORAČUNSKOG KORISNIKA JEDINICE LOKALNE I PODRUČNE (REGIONALNE) SAMOUPRAVE ZA 2025. GODINE</t>
  </si>
  <si>
    <t>Izvještaj o izvršenju financijskog plana proračunskog korisnika za 2025. godinu sadrži Opći dio, Posebni dio, Obrazloženje i Posebne izvještaje.</t>
  </si>
  <si>
    <t>Izvještaj o izvršenju financijskog plana proračunskog korisnika za 2025. godine objaviti će se na mrežnoj stranici Javne profesionalne vatrogasne postrojbe Grada Belog Manastira.</t>
  </si>
  <si>
    <t>III. OBRAZLOŽENJE IZVJEŠTAJA O IZVRŠENJU FINANCIJSKOG PLANA PRORAČUNSKOG KORISNIKA JEDINICE LOKALNE I PODRUČNE (REGIONALNE) SAMOUPRAVE ZA  2025. GODINU</t>
  </si>
  <si>
    <t xml:space="preserve"> IV. POSEBNA IZVJEŠĆA UZ IZVJEŠTAJ O IZVRŠENJU FINANCIJSKOG PLANA PRORAČUNSKOG KORISNIKA JEDINICE LOKALNE I PODRUČNE (REGIONALNE) SAMOUPRAVE ZA  2025. GODINU </t>
  </si>
  <si>
    <t>Stanje potraživanja i obveza:                                                                                                                                              - potraživanja od kupaca za pružene usluge = 10.287,15€                                                                                                 - nedospjele obveze za plaće i mat.rashode = 72.632,12€                                                                                                  Javna profesionalna vatrogasna postrojba Grada Belog Manastira u 2025. godine nije imala obveze po osnovi sudskih sporova.</t>
  </si>
  <si>
    <t>Javna profesionalna vatrogasna postrojba Grada Belog Manastira u 2025. godine nije imala potraživanja po danim zajmovima.</t>
  </si>
  <si>
    <t>Javna profesionalna vatrogasna postrojba Grada Belog Manastira u 2025. godine nije koristila sredstva Europskih fondova.</t>
  </si>
  <si>
    <t>Javna profesionalna vatrogasna postrojba Grada Belog Manastira se u 2025. godine nije zaduživala.</t>
  </si>
  <si>
    <r>
      <t xml:space="preserve">PROGRAM 1006 REDOVNA DJELATNOST                                                                                                                  </t>
    </r>
    <r>
      <rPr>
        <b/>
        <i/>
        <sz val="10"/>
        <color theme="1"/>
        <rFont val="Times New Roman"/>
        <family val="1"/>
        <charset val="238"/>
      </rPr>
      <t xml:space="preserve">A100630 - Redovna aktivnost  financirana od osnivača                                                                                                                                        </t>
    </r>
    <r>
      <rPr>
        <b/>
        <i/>
        <u/>
        <sz val="10"/>
        <color theme="1"/>
        <rFont val="Times New Roman"/>
        <family val="1"/>
        <charset val="238"/>
      </rPr>
      <t>A101630 - Redovna djelatnost financirana iz drugih izvora</t>
    </r>
    <r>
      <rPr>
        <i/>
        <u/>
        <sz val="10"/>
        <color theme="1"/>
        <rFont val="Times New Roman"/>
        <family val="1"/>
        <charset val="238"/>
      </rPr>
      <t xml:space="preserve">                                                                                    </t>
    </r>
    <r>
      <rPr>
        <i/>
        <sz val="10"/>
        <color theme="1"/>
        <rFont val="Times New Roman"/>
        <family val="1"/>
        <charset val="238"/>
      </rPr>
      <t xml:space="preserve">Javna profesionalna vatrogasna postrojba grada Belog Manastira je u 2025. godini imala devetnaest djelatnika. Svim djelatnicima su osigurane i isplaćene plaće i naknade u 2025. godini. Tijekom 2025. godine ostvareni su i neplanirani  prihodi od pomoći iz drugih proračuna. Izrealizirani su svi materijalni i ostali rashodi  potrebni za redovno poslovanje i nesmetano funkcioniranje ureda.                                                                                                                        -                                                                                                                                                                                          </t>
    </r>
    <r>
      <rPr>
        <b/>
        <i/>
        <sz val="10"/>
        <color theme="1"/>
        <rFont val="Times New Roman"/>
        <family val="1"/>
        <charset val="238"/>
      </rPr>
      <t xml:space="preserve">K100630 - Kapitalni projekti financirani od osnivača                                                                                             </t>
    </r>
    <r>
      <rPr>
        <b/>
        <i/>
        <u/>
        <sz val="10"/>
        <color theme="1"/>
        <rFont val="Times New Roman"/>
        <family val="1"/>
        <charset val="238"/>
      </rPr>
      <t xml:space="preserve">K101630 - Kapitalni projekti financirani iz drugih izvora </t>
    </r>
    <r>
      <rPr>
        <i/>
        <u/>
        <sz val="10"/>
        <color theme="1"/>
        <rFont val="Times New Roman"/>
        <family val="1"/>
        <charset val="238"/>
      </rPr>
      <t xml:space="preserve">                                                                                         </t>
    </r>
    <r>
      <rPr>
        <i/>
        <sz val="10"/>
        <color theme="1"/>
        <rFont val="Times New Roman"/>
        <family val="1"/>
        <charset val="238"/>
      </rPr>
      <t xml:space="preserve">Tijekom 2025. godine ostvarenja su planirana kapitalna ulaganja, te je i izvršena nabava opreme.                                                                                                                                                                                 </t>
    </r>
  </si>
  <si>
    <t>Javna profesionalna vatrogasna postrojba grada Belog Manastira je na kraju tekuće godine ostvarila manjak prihoda u iznosu od 67.873,77€, a kojim manjak je nastao iz općih izvora u iznosu od 72.632,03€, te višak iz vlastitih izvora u iznosu od 4.758,26€. Za slijedeće obračunsko razdoblje ostaje za pokriće manjak u iznosu od 54.853,37€.</t>
  </si>
  <si>
    <t>Preneseni višak iz prethodnih godina nastao je iz vlastitih izvora u iznosu od 13.020,40€ .</t>
  </si>
  <si>
    <t>Javna profesionalna vatrogasna postrojba Grada Belog Manastira je provodila redovne aktivnosti, a sukladno Planu i programu rada te financijskim planom za 2025. godinu. U odnosu na isto izvještajno razdoblje prošle godine Prihodi poslovanja povećali su se za 12% što je u srazjmeru i sa povećanjem Rashoda poslovanja koji su se također povećali u odnosu na isto izvještajno razdoblje prošle godine za 24% , najvećim dijelom za Rashode zaposlenih, zbog povećanja osnovice i koeficijenata za obračun plaća..</t>
  </si>
  <si>
    <r>
      <rPr>
        <b/>
        <i/>
        <sz val="10"/>
        <color theme="1"/>
        <rFont val="Times New Roman"/>
        <family val="1"/>
        <charset val="238"/>
      </rPr>
      <t>Cilj programa:</t>
    </r>
    <r>
      <rPr>
        <i/>
        <sz val="10"/>
        <color theme="1"/>
        <rFont val="Times New Roman"/>
        <family val="1"/>
        <charset val="238"/>
      </rPr>
      <t xml:space="preserve">  Provedba programa zaštite od požara uz provođenje preventivnih mjera zaštite od požara, spašavanje ljudi i imovine i drugih oblika elementarnih nepogoda sa ciljem postizanja visokog stupnja sigurnosti građana.                                                                                                                                                                                  </t>
    </r>
    <r>
      <rPr>
        <b/>
        <i/>
        <sz val="10"/>
        <color theme="1"/>
        <rFont val="Times New Roman"/>
        <family val="1"/>
        <charset val="238"/>
      </rPr>
      <t>Pokazatelji uspješnosti:</t>
    </r>
    <r>
      <rPr>
        <i/>
        <sz val="10"/>
        <color theme="1"/>
        <rFont val="Times New Roman"/>
        <family val="1"/>
        <charset val="238"/>
      </rPr>
      <t xml:space="preserve"> Broj događaja na kojima je sudjelovala JPVP grada Belog Manastira iznosi 164 od čega 104 intervencija i 60 ostalih operativnih aktivnosti. Tijekom ljetnih mjeseci radnici JPVP grada Belog Manastira sudjelovali su na zaštiti požara u priobalju u sastavu interventskih postrojbi RH.  U mjesecu svibnju organizirali smo Dane otvorenih vrata gdje su nas posjetila djeca vrtićke i školske dobi i ostali zainteresirani građani. Sudjelovali na svečanoj proslav dana vatrogasaca organiziranoj u Petlovcu. Izvršena vježba u suradnji s INA gašenje požara benzinske pumpe u Belom Manastiru.</t>
    </r>
  </si>
  <si>
    <t>Laura Blagus, mag.oec.</t>
  </si>
  <si>
    <t>Ur.broj:2100-1-7-26-49</t>
  </si>
  <si>
    <t>Temeljem odredbi Zakona o proračunu (Narodne novine broj144/21.) te odredbama Pravilnika o polugodišnjem i godišnjem izvještaju o izvršenju proračuna i financijskog plana (Narodne novine broj 85/23.) Vatrogasno Vijeće Javne profesionalne vatrogasne  postrojbe Grada Belog Manastira na svojoj 30. sjednici održanoj dana 16. ožujka  2026. godine donosi</t>
  </si>
  <si>
    <t>Beli Manastir, 07. ožujka 2026. godine</t>
  </si>
  <si>
    <t>Predsjednica Vatrogasnog Vijeća: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</si>
</sst>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0"/>
      <color theme="1"/>
      <name val="Times New Roman"/>
      <family val="1"/>
      <charset val="238"/>
    </font>
    <font>
      <sz val="12"/>
      <color rgb="FF231F2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9"/>
      <color rgb="FF000000"/>
      <name val="Arial"/>
      <family val="2"/>
    </font>
    <font>
      <b/>
      <sz val="14"/>
      <color rgb="FF0C0C0C"/>
      <name val="Arial"/>
      <family val="2"/>
    </font>
    <font>
      <sz val="14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i/>
      <u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sz val="9"/>
      <name val="Arial"/>
      <family val="2"/>
    </font>
    <font>
      <sz val="8"/>
      <name val="Arial"/>
      <family val="2"/>
    </font>
    <font>
      <sz val="9"/>
      <color rgb="FF00B050"/>
      <name val="Arial"/>
      <family val="2"/>
      <charset val="238"/>
    </font>
    <font>
      <sz val="8"/>
      <color rgb="FF00B050"/>
      <name val="Arial"/>
      <family val="2"/>
    </font>
    <font>
      <sz val="9"/>
      <color theme="1"/>
      <name val="Arial"/>
      <family val="2"/>
      <charset val="238"/>
    </font>
    <font>
      <strike/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/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C0C0C0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2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 indent="13"/>
    </xf>
    <xf numFmtId="0" fontId="31" fillId="0" borderId="0" xfId="0" applyFont="1" applyAlignment="1">
      <alignment vertical="center"/>
    </xf>
    <xf numFmtId="4" fontId="5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vertical="center"/>
    </xf>
    <xf numFmtId="0" fontId="25" fillId="0" borderId="0" xfId="0" applyFont="1"/>
    <xf numFmtId="0" fontId="32" fillId="0" borderId="0" xfId="0" applyFont="1" applyAlignment="1">
      <alignment vertical="center"/>
    </xf>
    <xf numFmtId="0" fontId="32" fillId="0" borderId="0" xfId="0" applyFont="1"/>
    <xf numFmtId="0" fontId="34" fillId="0" borderId="0" xfId="0" applyFont="1" applyAlignment="1">
      <alignment vertical="center"/>
    </xf>
    <xf numFmtId="0" fontId="3" fillId="2" borderId="4" xfId="0" applyFont="1" applyFill="1" applyBorder="1" applyAlignment="1">
      <alignment horizontal="right" vertical="center" wrapText="1"/>
    </xf>
    <xf numFmtId="0" fontId="26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 wrapText="1"/>
    </xf>
    <xf numFmtId="0" fontId="21" fillId="2" borderId="2" xfId="0" applyFont="1" applyFill="1" applyBorder="1" applyAlignment="1">
      <alignment horizontal="right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2" xfId="0" applyFont="1" applyFill="1" applyBorder="1" applyAlignment="1">
      <alignment horizontal="left" vertical="center" wrapText="1"/>
    </xf>
    <xf numFmtId="0" fontId="35" fillId="2" borderId="4" xfId="0" applyFont="1" applyFill="1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4" fontId="37" fillId="2" borderId="3" xfId="0" applyNumberFormat="1" applyFont="1" applyFill="1" applyBorder="1" applyAlignment="1">
      <alignment horizontal="right" vertical="center"/>
    </xf>
    <xf numFmtId="0" fontId="11" fillId="6" borderId="3" xfId="0" applyFont="1" applyFill="1" applyBorder="1" applyAlignment="1">
      <alignment horizontal="left" vertical="center" wrapText="1"/>
    </xf>
    <xf numFmtId="2" fontId="1" fillId="6" borderId="3" xfId="0" applyNumberFormat="1" applyFont="1" applyFill="1" applyBorder="1"/>
    <xf numFmtId="0" fontId="5" fillId="6" borderId="4" xfId="0" applyFont="1" applyFill="1" applyBorder="1" applyAlignment="1">
      <alignment horizontal="left" vertical="center" wrapText="1"/>
    </xf>
    <xf numFmtId="4" fontId="5" fillId="6" borderId="3" xfId="0" applyNumberFormat="1" applyFont="1" applyFill="1" applyBorder="1" applyAlignment="1">
      <alignment horizontal="right" vertical="center"/>
    </xf>
    <xf numFmtId="0" fontId="22" fillId="7" borderId="3" xfId="0" applyFont="1" applyFill="1" applyBorder="1" applyAlignment="1">
      <alignment horizontal="left" vertical="center"/>
    </xf>
    <xf numFmtId="4" fontId="5" fillId="7" borderId="3" xfId="0" applyNumberFormat="1" applyFont="1" applyFill="1" applyBorder="1" applyAlignment="1">
      <alignment horizontal="right" vertical="center"/>
    </xf>
    <xf numFmtId="0" fontId="22" fillId="7" borderId="4" xfId="0" applyFont="1" applyFill="1" applyBorder="1" applyAlignment="1">
      <alignment horizontal="left" vertical="center"/>
    </xf>
    <xf numFmtId="4" fontId="38" fillId="7" borderId="3" xfId="0" applyNumberFormat="1" applyFont="1" applyFill="1" applyBorder="1" applyAlignment="1">
      <alignment horizontal="right" vertical="center"/>
    </xf>
    <xf numFmtId="0" fontId="6" fillId="8" borderId="7" xfId="0" applyFont="1" applyFill="1" applyBorder="1" applyAlignment="1">
      <alignment horizontal="left" vertical="center" wrapText="1"/>
    </xf>
    <xf numFmtId="4" fontId="5" fillId="8" borderId="3" xfId="0" applyNumberFormat="1" applyFont="1" applyFill="1" applyBorder="1" applyAlignment="1">
      <alignment horizontal="right" vertical="center"/>
    </xf>
    <xf numFmtId="0" fontId="6" fillId="8" borderId="4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2" fontId="1" fillId="8" borderId="3" xfId="0" applyNumberFormat="1" applyFont="1" applyFill="1" applyBorder="1"/>
    <xf numFmtId="0" fontId="11" fillId="8" borderId="3" xfId="0" quotePrefix="1" applyFont="1" applyFill="1" applyBorder="1" applyAlignment="1">
      <alignment horizontal="left" vertical="center"/>
    </xf>
    <xf numFmtId="0" fontId="16" fillId="8" borderId="3" xfId="0" quotePrefix="1" applyFont="1" applyFill="1" applyBorder="1" applyAlignment="1">
      <alignment horizontal="left" vertical="center"/>
    </xf>
    <xf numFmtId="0" fontId="11" fillId="8" borderId="3" xfId="0" applyFont="1" applyFill="1" applyBorder="1" applyAlignment="1">
      <alignment horizontal="left" vertical="center"/>
    </xf>
    <xf numFmtId="0" fontId="11" fillId="8" borderId="3" xfId="0" applyFont="1" applyFill="1" applyBorder="1" applyAlignment="1">
      <alignment vertical="center" wrapText="1"/>
    </xf>
    <xf numFmtId="0" fontId="1" fillId="6" borderId="3" xfId="0" applyFont="1" applyFill="1" applyBorder="1"/>
    <xf numFmtId="0" fontId="11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horizontal="left" vertical="center" wrapText="1"/>
    </xf>
    <xf numFmtId="0" fontId="1" fillId="7" borderId="3" xfId="0" applyFont="1" applyFill="1" applyBorder="1"/>
    <xf numFmtId="2" fontId="1" fillId="7" borderId="3" xfId="0" applyNumberFormat="1" applyFont="1" applyFill="1" applyBorder="1"/>
    <xf numFmtId="2" fontId="23" fillId="0" borderId="3" xfId="0" applyNumberFormat="1" applyFont="1" applyBorder="1"/>
    <xf numFmtId="0" fontId="23" fillId="0" borderId="0" xfId="0" applyFont="1"/>
    <xf numFmtId="0" fontId="10" fillId="2" borderId="3" xfId="0" applyFont="1" applyFill="1" applyBorder="1" applyAlignment="1">
      <alignment horizontal="left" vertical="center" wrapText="1"/>
    </xf>
    <xf numFmtId="0" fontId="0" fillId="5" borderId="0" xfId="0" applyFill="1"/>
    <xf numFmtId="0" fontId="13" fillId="0" borderId="0" xfId="0" applyFont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2" fontId="0" fillId="2" borderId="3" xfId="0" applyNumberFormat="1" applyFill="1" applyBorder="1"/>
    <xf numFmtId="0" fontId="41" fillId="0" borderId="0" xfId="0" applyFont="1" applyAlignment="1">
      <alignment horizontal="center" vertical="center"/>
    </xf>
    <xf numFmtId="1" fontId="46" fillId="9" borderId="12" xfId="0" applyNumberFormat="1" applyFont="1" applyFill="1" applyBorder="1" applyAlignment="1">
      <alignment horizontal="center" vertical="center" wrapText="1"/>
    </xf>
    <xf numFmtId="1" fontId="46" fillId="9" borderId="13" xfId="0" applyNumberFormat="1" applyFont="1" applyFill="1" applyBorder="1" applyAlignment="1">
      <alignment horizontal="center" vertical="center" wrapText="1"/>
    </xf>
    <xf numFmtId="49" fontId="47" fillId="9" borderId="14" xfId="0" applyNumberFormat="1" applyFont="1" applyFill="1" applyBorder="1" applyAlignment="1">
      <alignment horizontal="center" vertical="center" wrapText="1"/>
    </xf>
    <xf numFmtId="1" fontId="46" fillId="9" borderId="13" xfId="0" applyNumberFormat="1" applyFont="1" applyFill="1" applyBorder="1" applyAlignment="1">
      <alignment horizontal="center" vertical="center"/>
    </xf>
    <xf numFmtId="1" fontId="46" fillId="9" borderId="15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10" borderId="16" xfId="0" applyFont="1" applyFill="1" applyBorder="1" applyAlignment="1">
      <alignment horizontal="left" vertical="center" wrapText="1"/>
    </xf>
    <xf numFmtId="0" fontId="45" fillId="10" borderId="16" xfId="0" applyFont="1" applyFill="1" applyBorder="1" applyAlignment="1">
      <alignment horizontal="left" vertical="center" wrapText="1"/>
    </xf>
    <xf numFmtId="0" fontId="51" fillId="10" borderId="18" xfId="0" applyFont="1" applyFill="1" applyBorder="1" applyAlignment="1">
      <alignment horizontal="left" vertical="center"/>
    </xf>
    <xf numFmtId="0" fontId="51" fillId="10" borderId="19" xfId="0" applyFont="1" applyFill="1" applyBorder="1" applyAlignment="1">
      <alignment horizontal="left" vertical="center"/>
    </xf>
    <xf numFmtId="49" fontId="48" fillId="0" borderId="21" xfId="0" applyNumberFormat="1" applyFont="1" applyBorder="1" applyAlignment="1">
      <alignment horizontal="left" vertical="center" wrapText="1"/>
    </xf>
    <xf numFmtId="49" fontId="48" fillId="0" borderId="21" xfId="0" applyNumberFormat="1" applyFont="1" applyBorder="1" applyAlignment="1">
      <alignment horizontal="left" vertical="center" wrapText="1" shrinkToFit="1"/>
    </xf>
    <xf numFmtId="49" fontId="54" fillId="0" borderId="21" xfId="0" applyNumberFormat="1" applyFont="1" applyBorder="1" applyAlignment="1">
      <alignment horizontal="left" vertical="center" wrapText="1"/>
    </xf>
    <xf numFmtId="49" fontId="54" fillId="0" borderId="21" xfId="0" applyNumberFormat="1" applyFont="1" applyBorder="1" applyAlignment="1">
      <alignment horizontal="left" vertical="center" wrapText="1" shrinkToFit="1"/>
    </xf>
    <xf numFmtId="49" fontId="48" fillId="0" borderId="25" xfId="0" applyNumberFormat="1" applyFont="1" applyBorder="1" applyAlignment="1">
      <alignment horizontal="left" vertical="center" wrapText="1"/>
    </xf>
    <xf numFmtId="4" fontId="51" fillId="10" borderId="18" xfId="0" applyNumberFormat="1" applyFont="1" applyFill="1" applyBorder="1" applyAlignment="1">
      <alignment horizontal="left" vertical="center"/>
    </xf>
    <xf numFmtId="49" fontId="45" fillId="10" borderId="29" xfId="0" applyNumberFormat="1" applyFont="1" applyFill="1" applyBorder="1" applyAlignment="1">
      <alignment horizontal="left" vertical="center"/>
    </xf>
    <xf numFmtId="49" fontId="51" fillId="10" borderId="29" xfId="0" applyNumberFormat="1" applyFont="1" applyFill="1" applyBorder="1" applyAlignment="1">
      <alignment horizontal="left" vertical="center"/>
    </xf>
    <xf numFmtId="49" fontId="51" fillId="10" borderId="30" xfId="0" applyNumberFormat="1" applyFont="1" applyFill="1" applyBorder="1" applyAlignment="1">
      <alignment horizontal="left" vertical="center"/>
    </xf>
    <xf numFmtId="0" fontId="44" fillId="0" borderId="12" xfId="0" applyFont="1" applyBorder="1" applyAlignment="1">
      <alignment horizontal="left" vertical="center" wrapText="1"/>
    </xf>
    <xf numFmtId="0" fontId="44" fillId="0" borderId="13" xfId="0" applyFont="1" applyBorder="1" applyAlignment="1">
      <alignment horizontal="left" vertical="center" wrapText="1"/>
    </xf>
    <xf numFmtId="49" fontId="45" fillId="0" borderId="14" xfId="0" applyNumberFormat="1" applyFont="1" applyBorder="1" applyAlignment="1">
      <alignment horizontal="left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164" fontId="53" fillId="0" borderId="23" xfId="0" applyNumberFormat="1" applyFont="1" applyBorder="1" applyAlignment="1">
      <alignment horizontal="right" vertical="center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 wrapText="1"/>
    </xf>
    <xf numFmtId="49" fontId="45" fillId="0" borderId="0" xfId="0" applyNumberFormat="1" applyFont="1" applyAlignment="1">
      <alignment horizontal="left" vertical="center"/>
    </xf>
    <xf numFmtId="0" fontId="53" fillId="0" borderId="0" xfId="0" applyFont="1" applyAlignment="1">
      <alignment vertic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5" fillId="6" borderId="4" xfId="0" applyNumberFormat="1" applyFont="1" applyFill="1" applyBorder="1" applyAlignment="1">
      <alignment horizontal="right" vertical="center"/>
    </xf>
    <xf numFmtId="4" fontId="21" fillId="7" borderId="4" xfId="0" applyNumberFormat="1" applyFont="1" applyFill="1" applyBorder="1" applyAlignment="1">
      <alignment horizontal="right" vertical="center"/>
    </xf>
    <xf numFmtId="4" fontId="6" fillId="8" borderId="4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21" fillId="5" borderId="4" xfId="0" applyNumberFormat="1" applyFont="1" applyFill="1" applyBorder="1" applyAlignment="1">
      <alignment horizontal="right" vertical="center"/>
    </xf>
    <xf numFmtId="4" fontId="21" fillId="5" borderId="3" xfId="0" applyNumberFormat="1" applyFont="1" applyFill="1" applyBorder="1" applyAlignment="1">
      <alignment horizontal="right" vertical="center"/>
    </xf>
    <xf numFmtId="4" fontId="3" fillId="5" borderId="4" xfId="0" applyNumberFormat="1" applyFont="1" applyFill="1" applyBorder="1" applyAlignment="1">
      <alignment horizontal="right" vertical="center"/>
    </xf>
    <xf numFmtId="4" fontId="6" fillId="8" borderId="7" xfId="0" applyNumberFormat="1" applyFont="1" applyFill="1" applyBorder="1" applyAlignment="1">
      <alignment horizontal="right" vertical="center"/>
    </xf>
    <xf numFmtId="4" fontId="35" fillId="5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6" fillId="6" borderId="3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3" fontId="14" fillId="3" borderId="3" xfId="0" applyNumberFormat="1" applyFont="1" applyFill="1" applyBorder="1" applyAlignment="1">
      <alignment horizontal="center" vertical="center" wrapText="1"/>
    </xf>
    <xf numFmtId="4" fontId="6" fillId="7" borderId="3" xfId="0" applyNumberFormat="1" applyFont="1" applyFill="1" applyBorder="1" applyAlignment="1">
      <alignment horizontal="right"/>
    </xf>
    <xf numFmtId="4" fontId="0" fillId="2" borderId="3" xfId="0" applyNumberFormat="1" applyFill="1" applyBorder="1"/>
    <xf numFmtId="4" fontId="3" fillId="2" borderId="3" xfId="0" applyNumberFormat="1" applyFont="1" applyFill="1" applyBorder="1" applyAlignment="1">
      <alignment horizontal="right" wrapText="1"/>
    </xf>
    <xf numFmtId="4" fontId="21" fillId="5" borderId="3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0" fontId="39" fillId="0" borderId="0" xfId="0" applyFont="1" applyAlignment="1">
      <alignment horizontal="right" vertical="center"/>
    </xf>
    <xf numFmtId="0" fontId="40" fillId="0" borderId="0" xfId="0" applyFont="1" applyAlignment="1" applyProtection="1">
      <alignment horizontal="left"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49" fontId="40" fillId="0" borderId="0" xfId="0" applyNumberFormat="1" applyFont="1" applyAlignment="1" applyProtection="1">
      <alignment horizontal="left" vertical="center"/>
      <protection locked="0"/>
    </xf>
    <xf numFmtId="0" fontId="41" fillId="0" borderId="0" xfId="0" applyFont="1" applyAlignment="1">
      <alignment vertical="top"/>
    </xf>
    <xf numFmtId="0" fontId="44" fillId="0" borderId="8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49" fontId="45" fillId="0" borderId="10" xfId="0" applyNumberFormat="1" applyFont="1" applyBorder="1" applyAlignment="1">
      <alignment horizontal="center" vertical="center" wrapText="1"/>
    </xf>
    <xf numFmtId="49" fontId="48" fillId="0" borderId="20" xfId="0" applyNumberFormat="1" applyFont="1" applyBorder="1" applyAlignment="1">
      <alignment horizontal="left" vertical="center" wrapText="1"/>
    </xf>
    <xf numFmtId="49" fontId="45" fillId="0" borderId="22" xfId="0" applyNumberFormat="1" applyFont="1" applyBorder="1" applyAlignment="1">
      <alignment horizontal="left" vertical="center" wrapText="1"/>
    </xf>
    <xf numFmtId="4" fontId="52" fillId="0" borderId="21" xfId="0" applyNumberFormat="1" applyFont="1" applyBorder="1" applyAlignment="1">
      <alignment horizontal="right" vertical="center" shrinkToFit="1"/>
    </xf>
    <xf numFmtId="4" fontId="53" fillId="0" borderId="21" xfId="0" applyNumberFormat="1" applyFont="1" applyBorder="1" applyAlignment="1" applyProtection="1">
      <alignment horizontal="right" vertical="center" shrinkToFit="1"/>
      <protection locked="0"/>
    </xf>
    <xf numFmtId="49" fontId="54" fillId="0" borderId="20" xfId="0" applyNumberFormat="1" applyFont="1" applyBorder="1" applyAlignment="1">
      <alignment horizontal="left" vertical="center" wrapText="1"/>
    </xf>
    <xf numFmtId="49" fontId="59" fillId="0" borderId="22" xfId="0" applyNumberFormat="1" applyFont="1" applyBorder="1" applyAlignment="1">
      <alignment horizontal="left" vertical="center" wrapText="1"/>
    </xf>
    <xf numFmtId="4" fontId="60" fillId="0" borderId="21" xfId="0" applyNumberFormat="1" applyFont="1" applyBorder="1" applyAlignment="1" applyProtection="1">
      <alignment horizontal="right" vertical="center" shrinkToFit="1"/>
      <protection locked="0"/>
    </xf>
    <xf numFmtId="164" fontId="60" fillId="0" borderId="23" xfId="0" applyNumberFormat="1" applyFont="1" applyBorder="1" applyAlignment="1">
      <alignment horizontal="right" vertical="center"/>
    </xf>
    <xf numFmtId="164" fontId="62" fillId="0" borderId="23" xfId="0" applyNumberFormat="1" applyFont="1" applyBorder="1" applyAlignment="1">
      <alignment horizontal="right" vertical="center"/>
    </xf>
    <xf numFmtId="49" fontId="48" fillId="0" borderId="24" xfId="0" applyNumberFormat="1" applyFont="1" applyBorder="1" applyAlignment="1">
      <alignment horizontal="left" vertical="center" wrapText="1"/>
    </xf>
    <xf numFmtId="49" fontId="45" fillId="0" borderId="26" xfId="0" applyNumberFormat="1" applyFont="1" applyBorder="1" applyAlignment="1">
      <alignment horizontal="left" vertical="center" wrapText="1"/>
    </xf>
    <xf numFmtId="4" fontId="53" fillId="0" borderId="25" xfId="0" applyNumberFormat="1" applyFont="1" applyBorder="1" applyAlignment="1" applyProtection="1">
      <alignment horizontal="right" vertical="center" shrinkToFit="1"/>
      <protection locked="0"/>
    </xf>
    <xf numFmtId="164" fontId="53" fillId="0" borderId="27" xfId="0" applyNumberFormat="1" applyFont="1" applyBorder="1" applyAlignment="1">
      <alignment horizontal="right" vertical="center"/>
    </xf>
    <xf numFmtId="0" fontId="55" fillId="0" borderId="0" xfId="0" applyFont="1" applyAlignment="1">
      <alignment vertical="top"/>
    </xf>
    <xf numFmtId="49" fontId="48" fillId="0" borderId="20" xfId="0" applyNumberFormat="1" applyFont="1" applyBorder="1" applyAlignment="1">
      <alignment horizontal="left" vertical="center" shrinkToFit="1"/>
    </xf>
    <xf numFmtId="49" fontId="45" fillId="0" borderId="22" xfId="0" applyNumberFormat="1" applyFont="1" applyBorder="1" applyAlignment="1">
      <alignment horizontal="left" vertical="center" shrinkToFit="1"/>
    </xf>
    <xf numFmtId="4" fontId="52" fillId="0" borderId="25" xfId="0" applyNumberFormat="1" applyFont="1" applyBorder="1" applyAlignment="1">
      <alignment horizontal="right" vertical="center" shrinkToFit="1"/>
    </xf>
    <xf numFmtId="3" fontId="53" fillId="0" borderId="21" xfId="0" applyNumberFormat="1" applyFont="1" applyBorder="1" applyAlignment="1" applyProtection="1">
      <alignment horizontal="right" vertical="center" shrinkToFit="1"/>
      <protection locked="0"/>
    </xf>
    <xf numFmtId="49" fontId="54" fillId="0" borderId="24" xfId="0" applyNumberFormat="1" applyFont="1" applyBorder="1" applyAlignment="1">
      <alignment horizontal="left" vertical="center" wrapText="1"/>
    </xf>
    <xf numFmtId="49" fontId="59" fillId="0" borderId="26" xfId="0" applyNumberFormat="1" applyFont="1" applyBorder="1" applyAlignment="1">
      <alignment horizontal="left" vertical="center" wrapText="1"/>
    </xf>
    <xf numFmtId="4" fontId="60" fillId="0" borderId="25" xfId="0" applyNumberFormat="1" applyFont="1" applyBorder="1" applyAlignment="1" applyProtection="1">
      <alignment horizontal="right" vertical="center" shrinkToFit="1"/>
      <protection locked="0"/>
    </xf>
    <xf numFmtId="164" fontId="60" fillId="0" borderId="27" xfId="0" applyNumberFormat="1" applyFont="1" applyBorder="1" applyAlignment="1">
      <alignment horizontal="right" vertical="center"/>
    </xf>
    <xf numFmtId="49" fontId="54" fillId="0" borderId="31" xfId="0" applyNumberFormat="1" applyFont="1" applyBorder="1" applyAlignment="1">
      <alignment horizontal="left" vertical="center" wrapText="1"/>
    </xf>
    <xf numFmtId="49" fontId="54" fillId="0" borderId="18" xfId="0" applyNumberFormat="1" applyFont="1" applyBorder="1" applyAlignment="1">
      <alignment horizontal="left" vertical="center" wrapText="1"/>
    </xf>
    <xf numFmtId="49" fontId="59" fillId="0" borderId="17" xfId="0" applyNumberFormat="1" applyFont="1" applyBorder="1" applyAlignment="1">
      <alignment horizontal="left" vertical="center" wrapText="1"/>
    </xf>
    <xf numFmtId="4" fontId="60" fillId="0" borderId="19" xfId="0" applyNumberFormat="1" applyFont="1" applyBorder="1" applyAlignment="1" applyProtection="1">
      <alignment horizontal="right" vertical="center" shrinkToFit="1"/>
      <protection locked="0"/>
    </xf>
    <xf numFmtId="4" fontId="60" fillId="0" borderId="23" xfId="0" applyNumberFormat="1" applyFont="1" applyBorder="1" applyAlignment="1" applyProtection="1">
      <alignment horizontal="right" vertical="center" shrinkToFit="1"/>
      <protection locked="0"/>
    </xf>
    <xf numFmtId="49" fontId="54" fillId="0" borderId="25" xfId="0" applyNumberFormat="1" applyFont="1" applyBorder="1" applyAlignment="1">
      <alignment horizontal="left" vertical="center" wrapText="1"/>
    </xf>
    <xf numFmtId="4" fontId="60" fillId="0" borderId="27" xfId="0" applyNumberFormat="1" applyFont="1" applyBorder="1" applyAlignment="1" applyProtection="1">
      <alignment horizontal="right" vertical="center" shrinkToFit="1"/>
      <protection locked="0"/>
    </xf>
    <xf numFmtId="0" fontId="56" fillId="0" borderId="0" xfId="0" applyFont="1" applyAlignment="1">
      <alignment vertical="top"/>
    </xf>
    <xf numFmtId="0" fontId="34" fillId="4" borderId="0" xfId="0" applyFont="1" applyFill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left" vertical="top" wrapText="1"/>
    </xf>
    <xf numFmtId="0" fontId="34" fillId="4" borderId="2" xfId="0" applyFont="1" applyFill="1" applyBorder="1" applyAlignment="1">
      <alignment horizontal="left" vertical="top" wrapText="1"/>
    </xf>
    <xf numFmtId="0" fontId="34" fillId="4" borderId="4" xfId="0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9" fillId="10" borderId="28" xfId="0" applyFont="1" applyFill="1" applyBorder="1" applyAlignment="1">
      <alignment horizontal="left" vertical="center" wrapText="1"/>
    </xf>
    <xf numFmtId="0" fontId="50" fillId="0" borderId="29" xfId="0" applyFont="1" applyBorder="1" applyAlignment="1">
      <alignment horizontal="left" vertical="center"/>
    </xf>
    <xf numFmtId="0" fontId="53" fillId="0" borderId="0" xfId="0" applyFont="1" applyAlignment="1">
      <alignment horizontal="center" vertical="top" wrapText="1"/>
    </xf>
    <xf numFmtId="0" fontId="56" fillId="0" borderId="0" xfId="0" applyFont="1" applyAlignment="1">
      <alignment vertical="top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9" fillId="10" borderId="16" xfId="0" applyFont="1" applyFill="1" applyBorder="1" applyAlignment="1">
      <alignment horizontal="left" vertical="center" wrapText="1"/>
    </xf>
    <xf numFmtId="0" fontId="50" fillId="0" borderId="17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left" vertical="center" wrapText="1"/>
    </xf>
    <xf numFmtId="0" fontId="21" fillId="7" borderId="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left" vertical="center" wrapText="1"/>
    </xf>
    <xf numFmtId="0" fontId="21" fillId="7" borderId="3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6" fillId="8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3" fillId="4" borderId="0" xfId="0" applyFont="1" applyFill="1" applyAlignment="1">
      <alignment horizontal="left" wrapText="1"/>
    </xf>
  </cellXfs>
  <cellStyles count="1">
    <cellStyle name="Normal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97E4-9744-4B05-9B70-2211FF0C14B2}">
  <dimension ref="A1:K33"/>
  <sheetViews>
    <sheetView workbookViewId="0">
      <selection activeCell="E38" sqref="E38"/>
    </sheetView>
  </sheetViews>
  <sheetFormatPr defaultRowHeight="15" x14ac:dyDescent="0.25"/>
  <cols>
    <col min="9" max="9" width="9.140625" customWidth="1"/>
  </cols>
  <sheetData>
    <row r="1" spans="1:11" ht="15.75" x14ac:dyDescent="0.25">
      <c r="A1" s="76" t="s">
        <v>204</v>
      </c>
    </row>
    <row r="2" spans="1:11" ht="15.75" x14ac:dyDescent="0.25">
      <c r="A2" s="76" t="s">
        <v>201</v>
      </c>
    </row>
    <row r="3" spans="1:11" ht="15.75" x14ac:dyDescent="0.25">
      <c r="A3" s="76" t="s">
        <v>202</v>
      </c>
    </row>
    <row r="4" spans="1:11" ht="15.75" x14ac:dyDescent="0.25">
      <c r="A4" s="76" t="s">
        <v>203</v>
      </c>
    </row>
    <row r="7" spans="1:11" x14ac:dyDescent="0.25">
      <c r="A7" s="70"/>
    </row>
    <row r="8" spans="1:11" x14ac:dyDescent="0.25">
      <c r="A8" s="71"/>
    </row>
    <row r="9" spans="1:11" ht="71.25" customHeight="1" x14ac:dyDescent="0.25">
      <c r="A9" s="222" t="s">
        <v>2154</v>
      </c>
      <c r="B9" s="222"/>
      <c r="C9" s="222"/>
      <c r="D9" s="222"/>
      <c r="E9" s="222"/>
      <c r="F9" s="222"/>
      <c r="G9" s="222"/>
      <c r="H9" s="222"/>
      <c r="I9" s="222"/>
      <c r="J9" s="36"/>
      <c r="K9" s="36"/>
    </row>
    <row r="11" spans="1:11" x14ac:dyDescent="0.25">
      <c r="A11" s="70"/>
    </row>
    <row r="12" spans="1:11" x14ac:dyDescent="0.25">
      <c r="A12" s="70"/>
    </row>
    <row r="13" spans="1:11" x14ac:dyDescent="0.25">
      <c r="A13" s="70"/>
    </row>
    <row r="14" spans="1:11" x14ac:dyDescent="0.25">
      <c r="A14" s="221" t="s">
        <v>165</v>
      </c>
      <c r="B14" s="221"/>
      <c r="C14" s="221"/>
      <c r="D14" s="221"/>
      <c r="E14" s="221"/>
      <c r="F14" s="221"/>
      <c r="G14" s="221"/>
      <c r="H14" s="221"/>
      <c r="I14" s="221"/>
    </row>
    <row r="15" spans="1:11" x14ac:dyDescent="0.25">
      <c r="A15" s="79" t="s">
        <v>177</v>
      </c>
    </row>
    <row r="16" spans="1:11" ht="43.5" customHeight="1" x14ac:dyDescent="0.25">
      <c r="A16" s="220" t="s">
        <v>2158</v>
      </c>
      <c r="B16" s="220"/>
      <c r="C16" s="220"/>
      <c r="D16" s="220"/>
      <c r="E16" s="220"/>
      <c r="F16" s="220"/>
      <c r="G16" s="220"/>
      <c r="H16" s="220"/>
      <c r="I16" s="220"/>
    </row>
    <row r="17" spans="1:9" x14ac:dyDescent="0.25">
      <c r="A17" s="70"/>
    </row>
    <row r="18" spans="1:9" x14ac:dyDescent="0.25">
      <c r="A18" s="77" t="s">
        <v>166</v>
      </c>
    </row>
    <row r="19" spans="1:9" x14ac:dyDescent="0.25">
      <c r="A19" s="79" t="s">
        <v>176</v>
      </c>
    </row>
    <row r="20" spans="1:9" ht="38.25" customHeight="1" x14ac:dyDescent="0.25">
      <c r="A20" s="220" t="s">
        <v>2157</v>
      </c>
      <c r="B20" s="220"/>
      <c r="C20" s="220"/>
      <c r="D20" s="220"/>
      <c r="E20" s="220"/>
      <c r="F20" s="220"/>
      <c r="G20" s="220"/>
      <c r="H20" s="220"/>
      <c r="I20" s="220"/>
    </row>
    <row r="21" spans="1:9" x14ac:dyDescent="0.25">
      <c r="A21" s="70"/>
    </row>
    <row r="22" spans="1:9" x14ac:dyDescent="0.25">
      <c r="A22" s="78" t="s">
        <v>168</v>
      </c>
    </row>
    <row r="23" spans="1:9" x14ac:dyDescent="0.25">
      <c r="A23" s="79" t="s">
        <v>176</v>
      </c>
    </row>
    <row r="24" spans="1:9" ht="42.75" customHeight="1" x14ac:dyDescent="0.25">
      <c r="A24" s="220" t="s">
        <v>2156</v>
      </c>
      <c r="B24" s="220"/>
      <c r="C24" s="220"/>
      <c r="D24" s="220"/>
      <c r="E24" s="220"/>
      <c r="F24" s="220"/>
      <c r="G24" s="220"/>
      <c r="H24" s="220"/>
      <c r="I24" s="220"/>
    </row>
    <row r="26" spans="1:9" x14ac:dyDescent="0.25">
      <c r="A26" s="78" t="s">
        <v>169</v>
      </c>
    </row>
    <row r="27" spans="1:9" x14ac:dyDescent="0.25">
      <c r="A27" s="78" t="s">
        <v>167</v>
      </c>
    </row>
    <row r="28" spans="1:9" x14ac:dyDescent="0.25">
      <c r="A28" s="79" t="s">
        <v>176</v>
      </c>
    </row>
    <row r="29" spans="1:9" ht="42" customHeight="1" x14ac:dyDescent="0.25">
      <c r="A29" s="220" t="s">
        <v>2155</v>
      </c>
      <c r="B29" s="220"/>
      <c r="C29" s="220"/>
      <c r="D29" s="220"/>
      <c r="E29" s="220"/>
      <c r="F29" s="220"/>
      <c r="G29" s="220"/>
      <c r="H29" s="220"/>
      <c r="I29" s="220"/>
    </row>
    <row r="30" spans="1:9" ht="63.75" customHeight="1" x14ac:dyDescent="0.25">
      <c r="A30" s="220"/>
      <c r="B30" s="220"/>
      <c r="C30" s="220"/>
      <c r="D30" s="220"/>
      <c r="E30" s="220"/>
      <c r="F30" s="220"/>
      <c r="G30" s="220"/>
      <c r="H30" s="220"/>
      <c r="I30" s="220"/>
    </row>
    <row r="33" spans="1:1" ht="15.75" x14ac:dyDescent="0.25">
      <c r="A33" s="75" t="s">
        <v>2167</v>
      </c>
    </row>
  </sheetData>
  <mergeCells count="6">
    <mergeCell ref="A29:I30"/>
    <mergeCell ref="A14:I14"/>
    <mergeCell ref="A9:I9"/>
    <mergeCell ref="A16:I16"/>
    <mergeCell ref="A20:I20"/>
    <mergeCell ref="A24:I2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DEB8A-25E4-4F64-BF37-7BB271492B4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31"/>
  <sheetViews>
    <sheetView workbookViewId="0">
      <selection activeCell="C4" sqref="C4:F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222" t="s">
        <v>40</v>
      </c>
      <c r="C2" s="222"/>
      <c r="D2" s="222"/>
      <c r="E2" s="222"/>
      <c r="F2" s="222"/>
      <c r="G2" s="222"/>
      <c r="H2" s="222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40" t="s">
        <v>8</v>
      </c>
      <c r="C4" s="40" t="s">
        <v>1977</v>
      </c>
      <c r="D4" s="40" t="s">
        <v>2145</v>
      </c>
      <c r="E4" s="40" t="s">
        <v>2146</v>
      </c>
      <c r="F4" s="40" t="s">
        <v>2148</v>
      </c>
      <c r="G4" s="40" t="s">
        <v>18</v>
      </c>
      <c r="H4" s="40" t="s">
        <v>45</v>
      </c>
    </row>
    <row r="5" spans="2:8" x14ac:dyDescent="0.25">
      <c r="B5" s="40">
        <v>1</v>
      </c>
      <c r="C5" s="40">
        <v>2</v>
      </c>
      <c r="D5" s="40">
        <v>3</v>
      </c>
      <c r="E5" s="40">
        <v>4</v>
      </c>
      <c r="F5" s="40">
        <v>5</v>
      </c>
      <c r="G5" s="40" t="s">
        <v>20</v>
      </c>
      <c r="H5" s="40" t="s">
        <v>21</v>
      </c>
    </row>
    <row r="6" spans="2:8" s="35" customFormat="1" x14ac:dyDescent="0.25">
      <c r="B6" s="89" t="s">
        <v>41</v>
      </c>
      <c r="C6" s="169">
        <f>C7+C11+C15</f>
        <v>0</v>
      </c>
      <c r="D6" s="169">
        <f t="shared" ref="D6:F6" si="0">D7+D11+D15</f>
        <v>0</v>
      </c>
      <c r="E6" s="169">
        <f t="shared" si="0"/>
        <v>0</v>
      </c>
      <c r="F6" s="169">
        <f t="shared" si="0"/>
        <v>0</v>
      </c>
      <c r="G6" s="106">
        <f>IFERROR(F6/C6*100,0)</f>
        <v>0</v>
      </c>
      <c r="H6" s="106">
        <f>IFERROR(F6/E6*100,0)</f>
        <v>0</v>
      </c>
    </row>
    <row r="7" spans="2:8" x14ac:dyDescent="0.25">
      <c r="B7" s="109" t="s">
        <v>35</v>
      </c>
      <c r="C7" s="172">
        <f>C8+C9</f>
        <v>0</v>
      </c>
      <c r="D7" s="172">
        <f t="shared" ref="D7:F7" si="1">D8+D9</f>
        <v>0</v>
      </c>
      <c r="E7" s="172">
        <f t="shared" si="1"/>
        <v>0</v>
      </c>
      <c r="F7" s="172">
        <f t="shared" si="1"/>
        <v>0</v>
      </c>
      <c r="G7" s="110">
        <f t="shared" ref="G7:G30" si="2">IFERROR(F7/C7*100,0)</f>
        <v>0</v>
      </c>
      <c r="H7" s="110">
        <f t="shared" ref="H7:H30" si="3">IFERROR(F7/E7*100,0)</f>
        <v>0</v>
      </c>
    </row>
    <row r="8" spans="2:8" x14ac:dyDescent="0.25">
      <c r="B8" s="32" t="s">
        <v>152</v>
      </c>
      <c r="C8" s="173"/>
      <c r="D8" s="173"/>
      <c r="E8" s="173"/>
      <c r="F8" s="173"/>
      <c r="G8" s="34">
        <f t="shared" si="2"/>
        <v>0</v>
      </c>
      <c r="H8" s="34">
        <f t="shared" si="3"/>
        <v>0</v>
      </c>
    </row>
    <row r="9" spans="2:8" x14ac:dyDescent="0.25">
      <c r="B9" s="31" t="s">
        <v>223</v>
      </c>
      <c r="C9" s="173"/>
      <c r="D9" s="173"/>
      <c r="E9" s="173"/>
      <c r="F9" s="173"/>
      <c r="G9" s="34">
        <f t="shared" si="2"/>
        <v>0</v>
      </c>
      <c r="H9" s="34">
        <f t="shared" si="3"/>
        <v>0</v>
      </c>
    </row>
    <row r="10" spans="2:8" x14ac:dyDescent="0.25">
      <c r="B10" s="31"/>
      <c r="C10" s="171"/>
      <c r="D10" s="171"/>
      <c r="E10" s="171"/>
      <c r="F10" s="171"/>
      <c r="G10" s="34"/>
      <c r="H10" s="34"/>
    </row>
    <row r="11" spans="2:8" x14ac:dyDescent="0.25">
      <c r="B11" s="109" t="s">
        <v>34</v>
      </c>
      <c r="C11" s="172">
        <f>C12+C13</f>
        <v>0</v>
      </c>
      <c r="D11" s="172">
        <f t="shared" ref="D11:F11" si="4">D12+D13</f>
        <v>0</v>
      </c>
      <c r="E11" s="172">
        <f t="shared" si="4"/>
        <v>0</v>
      </c>
      <c r="F11" s="172">
        <f t="shared" si="4"/>
        <v>0</v>
      </c>
      <c r="G11" s="110">
        <f t="shared" si="2"/>
        <v>0</v>
      </c>
      <c r="H11" s="110">
        <f t="shared" si="3"/>
        <v>0</v>
      </c>
    </row>
    <row r="12" spans="2:8" x14ac:dyDescent="0.25">
      <c r="B12" s="30" t="s">
        <v>153</v>
      </c>
      <c r="C12" s="173"/>
      <c r="D12" s="173"/>
      <c r="E12" s="173"/>
      <c r="F12" s="173"/>
      <c r="G12" s="34">
        <f t="shared" si="2"/>
        <v>0</v>
      </c>
      <c r="H12" s="34">
        <f t="shared" si="3"/>
        <v>0</v>
      </c>
    </row>
    <row r="13" spans="2:8" x14ac:dyDescent="0.25">
      <c r="B13" s="30" t="s">
        <v>155</v>
      </c>
      <c r="C13" s="173"/>
      <c r="D13" s="173"/>
      <c r="E13" s="173"/>
      <c r="F13" s="173"/>
      <c r="G13" s="34">
        <f t="shared" si="2"/>
        <v>0</v>
      </c>
      <c r="H13" s="34">
        <f t="shared" si="3"/>
        <v>0</v>
      </c>
    </row>
    <row r="14" spans="2:8" x14ac:dyDescent="0.25">
      <c r="B14" s="30"/>
      <c r="C14" s="171"/>
      <c r="D14" s="171"/>
      <c r="E14" s="171"/>
      <c r="F14" s="171"/>
      <c r="G14" s="34">
        <f t="shared" si="2"/>
        <v>0</v>
      </c>
      <c r="H14" s="34">
        <f t="shared" si="3"/>
        <v>0</v>
      </c>
    </row>
    <row r="15" spans="2:8" x14ac:dyDescent="0.25">
      <c r="B15" s="109" t="s">
        <v>154</v>
      </c>
      <c r="C15" s="172">
        <f>C16+C17</f>
        <v>0</v>
      </c>
      <c r="D15" s="172">
        <f t="shared" ref="D15:F15" si="5">D16+D17</f>
        <v>0</v>
      </c>
      <c r="E15" s="172">
        <f t="shared" si="5"/>
        <v>0</v>
      </c>
      <c r="F15" s="172">
        <f t="shared" si="5"/>
        <v>0</v>
      </c>
      <c r="G15" s="110">
        <f t="shared" si="2"/>
        <v>0</v>
      </c>
      <c r="H15" s="110">
        <f t="shared" si="3"/>
        <v>0</v>
      </c>
    </row>
    <row r="16" spans="2:8" ht="18" customHeight="1" x14ac:dyDescent="0.25">
      <c r="B16" s="30" t="s">
        <v>212</v>
      </c>
      <c r="C16" s="173"/>
      <c r="D16" s="173"/>
      <c r="E16" s="173"/>
      <c r="F16" s="173"/>
      <c r="G16" s="34">
        <f t="shared" si="2"/>
        <v>0</v>
      </c>
      <c r="H16" s="34">
        <f t="shared" si="3"/>
        <v>0</v>
      </c>
    </row>
    <row r="17" spans="2:8" ht="17.25" customHeight="1" x14ac:dyDescent="0.25">
      <c r="B17" s="30" t="s">
        <v>214</v>
      </c>
      <c r="C17" s="173"/>
      <c r="D17" s="173"/>
      <c r="E17" s="173"/>
      <c r="F17" s="173"/>
      <c r="G17" s="34">
        <f t="shared" si="2"/>
        <v>0</v>
      </c>
      <c r="H17" s="34">
        <f t="shared" si="3"/>
        <v>0</v>
      </c>
    </row>
    <row r="18" spans="2:8" x14ac:dyDescent="0.25">
      <c r="B18" s="30"/>
      <c r="C18" s="171"/>
      <c r="D18" s="171"/>
      <c r="E18" s="171"/>
      <c r="F18" s="171"/>
      <c r="G18" s="34">
        <f t="shared" si="2"/>
        <v>0</v>
      </c>
      <c r="H18" s="34">
        <f t="shared" si="3"/>
        <v>0</v>
      </c>
    </row>
    <row r="19" spans="2:8" s="35" customFormat="1" ht="15.75" customHeight="1" x14ac:dyDescent="0.25">
      <c r="B19" s="89" t="s">
        <v>42</v>
      </c>
      <c r="C19" s="169">
        <f>C20+C24+C28</f>
        <v>0</v>
      </c>
      <c r="D19" s="169">
        <f t="shared" ref="D19:F19" si="6">D20+D24+D28</f>
        <v>0</v>
      </c>
      <c r="E19" s="169">
        <f t="shared" si="6"/>
        <v>0</v>
      </c>
      <c r="F19" s="169">
        <f t="shared" si="6"/>
        <v>0</v>
      </c>
      <c r="G19" s="106">
        <f t="shared" si="2"/>
        <v>0</v>
      </c>
      <c r="H19" s="106">
        <f t="shared" si="3"/>
        <v>0</v>
      </c>
    </row>
    <row r="20" spans="2:8" ht="15.75" customHeight="1" x14ac:dyDescent="0.25">
      <c r="B20" s="109" t="s">
        <v>35</v>
      </c>
      <c r="C20" s="172">
        <f>C21+C22</f>
        <v>0</v>
      </c>
      <c r="D20" s="172">
        <f t="shared" ref="D20:F20" si="7">D21+D22</f>
        <v>0</v>
      </c>
      <c r="E20" s="172">
        <f t="shared" si="7"/>
        <v>0</v>
      </c>
      <c r="F20" s="172">
        <f t="shared" si="7"/>
        <v>0</v>
      </c>
      <c r="G20" s="110">
        <f t="shared" si="2"/>
        <v>0</v>
      </c>
      <c r="H20" s="110">
        <f t="shared" si="3"/>
        <v>0</v>
      </c>
    </row>
    <row r="21" spans="2:8" x14ac:dyDescent="0.25">
      <c r="B21" s="32" t="s">
        <v>152</v>
      </c>
      <c r="C21" s="173"/>
      <c r="D21" s="173"/>
      <c r="E21" s="173"/>
      <c r="F21" s="173"/>
      <c r="G21" s="34">
        <f t="shared" si="2"/>
        <v>0</v>
      </c>
      <c r="H21" s="34">
        <f t="shared" si="3"/>
        <v>0</v>
      </c>
    </row>
    <row r="22" spans="2:8" x14ac:dyDescent="0.25">
      <c r="B22" s="31" t="s">
        <v>223</v>
      </c>
      <c r="C22" s="173"/>
      <c r="D22" s="173"/>
      <c r="E22" s="173"/>
      <c r="F22" s="173"/>
      <c r="G22" s="34"/>
      <c r="H22" s="34"/>
    </row>
    <row r="23" spans="2:8" x14ac:dyDescent="0.25">
      <c r="B23" s="31"/>
      <c r="C23" s="171"/>
      <c r="D23" s="171"/>
      <c r="E23" s="171"/>
      <c r="F23" s="171"/>
      <c r="G23" s="34">
        <f t="shared" si="2"/>
        <v>0</v>
      </c>
      <c r="H23" s="34">
        <f t="shared" si="3"/>
        <v>0</v>
      </c>
    </row>
    <row r="24" spans="2:8" x14ac:dyDescent="0.25">
      <c r="B24" s="109" t="s">
        <v>34</v>
      </c>
      <c r="C24" s="172">
        <f>C25+C26</f>
        <v>0</v>
      </c>
      <c r="D24" s="172">
        <f t="shared" ref="D24:F24" si="8">D25+D26</f>
        <v>0</v>
      </c>
      <c r="E24" s="172">
        <f t="shared" si="8"/>
        <v>0</v>
      </c>
      <c r="F24" s="172">
        <f t="shared" si="8"/>
        <v>0</v>
      </c>
      <c r="G24" s="110">
        <f t="shared" si="2"/>
        <v>0</v>
      </c>
      <c r="H24" s="110">
        <f t="shared" si="3"/>
        <v>0</v>
      </c>
    </row>
    <row r="25" spans="2:8" x14ac:dyDescent="0.25">
      <c r="B25" s="30" t="s">
        <v>153</v>
      </c>
      <c r="C25" s="173"/>
      <c r="D25" s="173"/>
      <c r="E25" s="173"/>
      <c r="F25" s="173"/>
      <c r="G25" s="34">
        <f t="shared" si="2"/>
        <v>0</v>
      </c>
      <c r="H25" s="34">
        <f t="shared" si="3"/>
        <v>0</v>
      </c>
    </row>
    <row r="26" spans="2:8" x14ac:dyDescent="0.25">
      <c r="B26" s="30" t="s">
        <v>155</v>
      </c>
      <c r="C26" s="173"/>
      <c r="D26" s="173"/>
      <c r="E26" s="173"/>
      <c r="F26" s="173"/>
      <c r="G26" s="34">
        <f t="shared" si="2"/>
        <v>0</v>
      </c>
      <c r="H26" s="34">
        <f t="shared" si="3"/>
        <v>0</v>
      </c>
    </row>
    <row r="27" spans="2:8" x14ac:dyDescent="0.25">
      <c r="B27" s="30"/>
      <c r="C27" s="171"/>
      <c r="D27" s="171"/>
      <c r="E27" s="171"/>
      <c r="F27" s="171"/>
      <c r="G27" s="34">
        <f t="shared" si="2"/>
        <v>0</v>
      </c>
      <c r="H27" s="34">
        <f t="shared" si="3"/>
        <v>0</v>
      </c>
    </row>
    <row r="28" spans="2:8" x14ac:dyDescent="0.25">
      <c r="B28" s="109" t="s">
        <v>154</v>
      </c>
      <c r="C28" s="172">
        <f>C29+C30</f>
        <v>0</v>
      </c>
      <c r="D28" s="172">
        <f t="shared" ref="D28:F28" si="9">D29+D30</f>
        <v>0</v>
      </c>
      <c r="E28" s="172">
        <f t="shared" si="9"/>
        <v>0</v>
      </c>
      <c r="F28" s="172">
        <f t="shared" si="9"/>
        <v>0</v>
      </c>
      <c r="G28" s="110">
        <f t="shared" si="2"/>
        <v>0</v>
      </c>
      <c r="H28" s="110">
        <f t="shared" si="3"/>
        <v>0</v>
      </c>
    </row>
    <row r="29" spans="2:8" ht="16.5" customHeight="1" x14ac:dyDescent="0.25">
      <c r="B29" s="30" t="s">
        <v>212</v>
      </c>
      <c r="C29" s="173"/>
      <c r="D29" s="173"/>
      <c r="E29" s="173"/>
      <c r="F29" s="173"/>
      <c r="G29" s="34">
        <f t="shared" si="2"/>
        <v>0</v>
      </c>
      <c r="H29" s="34">
        <f t="shared" si="3"/>
        <v>0</v>
      </c>
    </row>
    <row r="30" spans="2:8" ht="16.5" customHeight="1" x14ac:dyDescent="0.25">
      <c r="B30" s="30" t="s">
        <v>214</v>
      </c>
      <c r="C30" s="173"/>
      <c r="D30" s="173"/>
      <c r="E30" s="173"/>
      <c r="F30" s="173"/>
      <c r="G30" s="34">
        <f t="shared" si="2"/>
        <v>0</v>
      </c>
      <c r="H30" s="34">
        <f t="shared" si="3"/>
        <v>0</v>
      </c>
    </row>
    <row r="31" spans="2:8" x14ac:dyDescent="0.25">
      <c r="B31" s="11" t="s">
        <v>17</v>
      </c>
      <c r="C31" s="5"/>
      <c r="D31" s="5"/>
      <c r="E31" s="6"/>
      <c r="F31" s="28"/>
      <c r="G31" s="28"/>
      <c r="H31" s="28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52"/>
  <sheetViews>
    <sheetView topLeftCell="A67" zoomScale="75" zoomScaleNormal="75" workbookViewId="0">
      <selection activeCell="H12" sqref="H1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8" width="25.28515625" style="168" customWidth="1"/>
    <col min="9" max="9" width="15.7109375" customWidth="1"/>
  </cols>
  <sheetData>
    <row r="1" spans="1:9" ht="18" x14ac:dyDescent="0.25">
      <c r="B1" s="2"/>
      <c r="C1" s="2"/>
      <c r="D1" s="2"/>
      <c r="E1" s="2"/>
      <c r="F1" s="155"/>
      <c r="G1" s="155"/>
      <c r="H1" s="155"/>
      <c r="I1" s="3"/>
    </row>
    <row r="2" spans="1:9" ht="18" customHeight="1" x14ac:dyDescent="0.25">
      <c r="B2" s="222" t="s">
        <v>12</v>
      </c>
      <c r="C2" s="263"/>
      <c r="D2" s="263"/>
      <c r="E2" s="263"/>
      <c r="F2" s="263"/>
      <c r="G2" s="263"/>
      <c r="H2" s="263"/>
      <c r="I2" s="263"/>
    </row>
    <row r="3" spans="1:9" ht="18" x14ac:dyDescent="0.25">
      <c r="B3" s="2"/>
      <c r="C3" s="2"/>
      <c r="D3" s="2"/>
      <c r="E3" s="2"/>
      <c r="F3" s="155"/>
      <c r="G3" s="155"/>
      <c r="H3" s="155"/>
      <c r="I3" s="3"/>
    </row>
    <row r="4" spans="1:9" ht="15.75" x14ac:dyDescent="0.25">
      <c r="B4" s="270" t="s">
        <v>61</v>
      </c>
      <c r="C4" s="270"/>
      <c r="D4" s="270"/>
      <c r="E4" s="270"/>
      <c r="F4" s="270"/>
      <c r="G4" s="270"/>
      <c r="H4" s="270"/>
      <c r="I4" s="270"/>
    </row>
    <row r="5" spans="1:9" ht="18" x14ac:dyDescent="0.25">
      <c r="B5" s="2"/>
      <c r="C5" s="2"/>
      <c r="D5" s="2"/>
      <c r="E5" s="2"/>
      <c r="F5" s="155"/>
      <c r="G5" s="155"/>
      <c r="H5" s="155"/>
      <c r="I5" s="3"/>
    </row>
    <row r="6" spans="1:9" ht="25.5" x14ac:dyDescent="0.25">
      <c r="B6" s="251" t="s">
        <v>8</v>
      </c>
      <c r="C6" s="252"/>
      <c r="D6" s="252"/>
      <c r="E6" s="253"/>
      <c r="F6" s="156" t="s">
        <v>2145</v>
      </c>
      <c r="G6" s="156" t="s">
        <v>2146</v>
      </c>
      <c r="H6" s="156" t="s">
        <v>2147</v>
      </c>
      <c r="I6" s="40" t="s">
        <v>45</v>
      </c>
    </row>
    <row r="7" spans="1:9" s="27" customFormat="1" ht="15.75" customHeight="1" x14ac:dyDescent="0.2">
      <c r="B7" s="271">
        <v>1</v>
      </c>
      <c r="C7" s="272"/>
      <c r="D7" s="272"/>
      <c r="E7" s="273"/>
      <c r="F7" s="175">
        <v>2</v>
      </c>
      <c r="G7" s="175">
        <v>3</v>
      </c>
      <c r="H7" s="175">
        <v>4</v>
      </c>
      <c r="I7" s="41" t="s">
        <v>44</v>
      </c>
    </row>
    <row r="8" spans="1:9" s="60" customFormat="1" ht="51" customHeight="1" x14ac:dyDescent="0.25">
      <c r="B8" s="264">
        <v>35302</v>
      </c>
      <c r="C8" s="265"/>
      <c r="D8" s="266"/>
      <c r="E8" s="91" t="s">
        <v>217</v>
      </c>
      <c r="F8" s="157">
        <f>F9+F10+F11+F12+F13</f>
        <v>931950</v>
      </c>
      <c r="G8" s="157">
        <f t="shared" ref="G8:H8" si="0">G9+G10+G11+G12+G13</f>
        <v>931950</v>
      </c>
      <c r="H8" s="157">
        <f t="shared" si="0"/>
        <v>914939.05</v>
      </c>
      <c r="I8" s="92">
        <f>IFERROR(H8/G8*100,0)</f>
        <v>98.174692848328789</v>
      </c>
    </row>
    <row r="9" spans="1:9" s="55" customFormat="1" ht="14.25" customHeight="1" x14ac:dyDescent="0.25">
      <c r="B9" s="267" t="s">
        <v>152</v>
      </c>
      <c r="C9" s="268"/>
      <c r="D9" s="269"/>
      <c r="E9" s="93" t="s">
        <v>156</v>
      </c>
      <c r="F9" s="158">
        <f>F16+F257</f>
        <v>904700</v>
      </c>
      <c r="G9" s="158">
        <f>G16+G257</f>
        <v>904700</v>
      </c>
      <c r="H9" s="158">
        <f>H16+H257</f>
        <v>901813.65</v>
      </c>
      <c r="I9" s="94">
        <f t="shared" ref="I9:I65" si="1">IFERROR(H9/G9*100,0)</f>
        <v>99.680960539405334</v>
      </c>
    </row>
    <row r="10" spans="1:9" s="55" customFormat="1" ht="16.5" customHeight="1" x14ac:dyDescent="0.25">
      <c r="B10" s="277" t="s">
        <v>216</v>
      </c>
      <c r="C10" s="277"/>
      <c r="D10" s="277"/>
      <c r="E10" s="93" t="s">
        <v>210</v>
      </c>
      <c r="F10" s="158">
        <f>F64+F276</f>
        <v>0</v>
      </c>
      <c r="G10" s="158">
        <f>G64+G276</f>
        <v>0</v>
      </c>
      <c r="H10" s="158">
        <f>H64+H276</f>
        <v>0</v>
      </c>
      <c r="I10" s="94">
        <f t="shared" si="1"/>
        <v>0</v>
      </c>
    </row>
    <row r="11" spans="1:9" s="55" customFormat="1" ht="15" customHeight="1" x14ac:dyDescent="0.25">
      <c r="B11" s="274" t="s">
        <v>157</v>
      </c>
      <c r="C11" s="275"/>
      <c r="D11" s="276"/>
      <c r="E11" s="95" t="s">
        <v>211</v>
      </c>
      <c r="F11" s="158">
        <f>F112+F295</f>
        <v>21050</v>
      </c>
      <c r="G11" s="158">
        <f>G112+G295</f>
        <v>21050</v>
      </c>
      <c r="H11" s="158">
        <f>H112+H295</f>
        <v>6925.4</v>
      </c>
      <c r="I11" s="94">
        <f t="shared" si="1"/>
        <v>32.899762470308787</v>
      </c>
    </row>
    <row r="12" spans="1:9" s="55" customFormat="1" ht="15.75" customHeight="1" x14ac:dyDescent="0.25">
      <c r="B12" s="274" t="s">
        <v>212</v>
      </c>
      <c r="C12" s="275"/>
      <c r="D12" s="276"/>
      <c r="E12" s="95" t="s">
        <v>213</v>
      </c>
      <c r="F12" s="158">
        <f>F160+F314</f>
        <v>6200</v>
      </c>
      <c r="G12" s="158">
        <f>G160+G314</f>
        <v>6200</v>
      </c>
      <c r="H12" s="158">
        <f>H160+H314</f>
        <v>6200</v>
      </c>
      <c r="I12" s="94">
        <f t="shared" si="1"/>
        <v>100</v>
      </c>
    </row>
    <row r="13" spans="1:9" s="55" customFormat="1" ht="15.75" customHeight="1" x14ac:dyDescent="0.25">
      <c r="B13" s="274" t="s">
        <v>214</v>
      </c>
      <c r="C13" s="275"/>
      <c r="D13" s="276"/>
      <c r="E13" s="95" t="s">
        <v>215</v>
      </c>
      <c r="F13" s="158">
        <f>F208+F333</f>
        <v>0</v>
      </c>
      <c r="G13" s="158">
        <f>G208+G333</f>
        <v>0</v>
      </c>
      <c r="H13" s="158">
        <f>H208+H333</f>
        <v>0</v>
      </c>
      <c r="I13" s="94">
        <f t="shared" si="1"/>
        <v>0</v>
      </c>
    </row>
    <row r="14" spans="1:9" s="60" customFormat="1" ht="30" customHeight="1" x14ac:dyDescent="0.25">
      <c r="B14" s="264" t="s">
        <v>218</v>
      </c>
      <c r="C14" s="265"/>
      <c r="D14" s="266"/>
      <c r="E14" s="91" t="s">
        <v>158</v>
      </c>
      <c r="F14" s="157">
        <f>F15+F256</f>
        <v>931950</v>
      </c>
      <c r="G14" s="157">
        <f>G15+G256</f>
        <v>931950</v>
      </c>
      <c r="H14" s="157">
        <f>H15+H256</f>
        <v>914939.04999999993</v>
      </c>
      <c r="I14" s="92">
        <f t="shared" si="1"/>
        <v>98.174692848328775</v>
      </c>
    </row>
    <row r="15" spans="1:9" s="59" customFormat="1" ht="30" customHeight="1" x14ac:dyDescent="0.25">
      <c r="B15" s="278" t="s">
        <v>219</v>
      </c>
      <c r="C15" s="279"/>
      <c r="D15" s="280"/>
      <c r="E15" s="99" t="s">
        <v>159</v>
      </c>
      <c r="F15" s="159">
        <f>F17+F65+F113+F161+F209</f>
        <v>918750</v>
      </c>
      <c r="G15" s="159">
        <f t="shared" ref="G15:H15" si="2">G17+G65+G113+G161+G209</f>
        <v>918750</v>
      </c>
      <c r="H15" s="159">
        <f t="shared" si="2"/>
        <v>904221.59</v>
      </c>
      <c r="I15" s="98">
        <f t="shared" si="1"/>
        <v>98.418676462585026</v>
      </c>
    </row>
    <row r="16" spans="1:9" s="55" customFormat="1" ht="15.75" customHeight="1" x14ac:dyDescent="0.25">
      <c r="A16" s="55" t="s">
        <v>192</v>
      </c>
      <c r="B16" s="267" t="s">
        <v>160</v>
      </c>
      <c r="C16" s="268"/>
      <c r="D16" s="269"/>
      <c r="E16" s="93" t="s">
        <v>156</v>
      </c>
      <c r="F16" s="158">
        <f>F18+F26+F59</f>
        <v>904700</v>
      </c>
      <c r="G16" s="158">
        <f t="shared" ref="G16" si="3">G18+G26+G59</f>
        <v>904700</v>
      </c>
      <c r="H16" s="158">
        <f>H18+H26+H59</f>
        <v>901813.65</v>
      </c>
      <c r="I16" s="94">
        <f t="shared" si="1"/>
        <v>99.680960539405334</v>
      </c>
    </row>
    <row r="17" spans="2:9" s="116" customFormat="1" ht="15.75" customHeight="1" x14ac:dyDescent="0.25">
      <c r="B17" s="56">
        <v>3</v>
      </c>
      <c r="C17" s="57"/>
      <c r="D17" s="58"/>
      <c r="E17" s="117" t="s">
        <v>221</v>
      </c>
      <c r="F17" s="160">
        <f>F18+F26+F59</f>
        <v>904700</v>
      </c>
      <c r="G17" s="160">
        <f t="shared" ref="G17:H17" si="4">G18+G26+G59</f>
        <v>904700</v>
      </c>
      <c r="H17" s="160">
        <f t="shared" si="4"/>
        <v>901813.65</v>
      </c>
      <c r="I17" s="73">
        <f t="shared" si="1"/>
        <v>99.680960539405334</v>
      </c>
    </row>
    <row r="18" spans="2:9" s="59" customFormat="1" ht="30" customHeight="1" x14ac:dyDescent="0.25">
      <c r="B18" s="262">
        <v>31</v>
      </c>
      <c r="C18" s="262"/>
      <c r="D18" s="262"/>
      <c r="E18" s="61" t="s">
        <v>5</v>
      </c>
      <c r="F18" s="160">
        <f>F19+F21+F23</f>
        <v>839517</v>
      </c>
      <c r="G18" s="160">
        <f t="shared" ref="G18:H18" si="5">G19+G21+G23</f>
        <v>839517</v>
      </c>
      <c r="H18" s="160">
        <f t="shared" si="5"/>
        <v>837246.62</v>
      </c>
      <c r="I18" s="73">
        <f t="shared" si="1"/>
        <v>99.729561164336161</v>
      </c>
    </row>
    <row r="19" spans="2:9" s="44" customFormat="1" ht="30" customHeight="1" x14ac:dyDescent="0.25">
      <c r="B19" s="47"/>
      <c r="C19" s="48">
        <v>311</v>
      </c>
      <c r="D19" s="43"/>
      <c r="E19" s="46" t="s">
        <v>180</v>
      </c>
      <c r="F19" s="161">
        <f>F20</f>
        <v>626308</v>
      </c>
      <c r="G19" s="161">
        <f t="shared" ref="G19:H19" si="6">G20</f>
        <v>626308</v>
      </c>
      <c r="H19" s="161">
        <f t="shared" si="6"/>
        <v>626880.74</v>
      </c>
      <c r="I19" s="73">
        <f t="shared" si="1"/>
        <v>100.09144701967723</v>
      </c>
    </row>
    <row r="20" spans="2:9" s="55" customFormat="1" ht="30" customHeight="1" x14ac:dyDescent="0.25">
      <c r="B20" s="50"/>
      <c r="C20" s="51"/>
      <c r="D20" s="52">
        <v>3111</v>
      </c>
      <c r="E20" s="54" t="s">
        <v>31</v>
      </c>
      <c r="F20" s="162">
        <v>626308</v>
      </c>
      <c r="G20" s="162">
        <v>626308</v>
      </c>
      <c r="H20" s="163">
        <v>626880.74</v>
      </c>
      <c r="I20" s="73">
        <f t="shared" si="1"/>
        <v>100.09144701967723</v>
      </c>
    </row>
    <row r="21" spans="2:9" s="44" customFormat="1" ht="30" customHeight="1" x14ac:dyDescent="0.25">
      <c r="B21" s="47"/>
      <c r="C21" s="48">
        <v>312</v>
      </c>
      <c r="D21" s="80"/>
      <c r="E21" s="49" t="s">
        <v>101</v>
      </c>
      <c r="F21" s="161">
        <f>F22</f>
        <v>59015</v>
      </c>
      <c r="G21" s="161">
        <f t="shared" ref="G21:H21" si="7">G22</f>
        <v>59015</v>
      </c>
      <c r="H21" s="161">
        <f t="shared" si="7"/>
        <v>59093.63</v>
      </c>
      <c r="I21" s="73">
        <f t="shared" si="1"/>
        <v>100.13323731254766</v>
      </c>
    </row>
    <row r="22" spans="2:9" s="55" customFormat="1" ht="30" customHeight="1" x14ac:dyDescent="0.25">
      <c r="B22" s="50"/>
      <c r="C22" s="51"/>
      <c r="D22" s="52">
        <v>3121</v>
      </c>
      <c r="E22" s="54" t="s">
        <v>101</v>
      </c>
      <c r="F22" s="162">
        <v>59015</v>
      </c>
      <c r="G22" s="162">
        <v>59015</v>
      </c>
      <c r="H22" s="163">
        <v>59093.63</v>
      </c>
      <c r="I22" s="73">
        <f t="shared" si="1"/>
        <v>100.13323731254766</v>
      </c>
    </row>
    <row r="23" spans="2:9" s="44" customFormat="1" ht="30" customHeight="1" x14ac:dyDescent="0.25">
      <c r="B23" s="47"/>
      <c r="C23" s="48">
        <v>313</v>
      </c>
      <c r="D23" s="43"/>
      <c r="E23" s="49" t="s">
        <v>181</v>
      </c>
      <c r="F23" s="161">
        <f>F24+F25</f>
        <v>154194</v>
      </c>
      <c r="G23" s="161">
        <f t="shared" ref="G23:H23" si="8">G24+G25</f>
        <v>154194</v>
      </c>
      <c r="H23" s="161">
        <f t="shared" si="8"/>
        <v>151272.25</v>
      </c>
      <c r="I23" s="73">
        <f t="shared" si="1"/>
        <v>98.105146763168477</v>
      </c>
    </row>
    <row r="24" spans="2:9" s="44" customFormat="1" ht="30" customHeight="1" x14ac:dyDescent="0.25">
      <c r="B24" s="47"/>
      <c r="C24" s="48"/>
      <c r="D24" s="43">
        <v>3131</v>
      </c>
      <c r="E24" s="49" t="s">
        <v>208</v>
      </c>
      <c r="F24" s="164">
        <v>48648</v>
      </c>
      <c r="G24" s="164">
        <v>48648</v>
      </c>
      <c r="H24" s="164">
        <v>47836.91</v>
      </c>
      <c r="I24" s="73">
        <f t="shared" si="1"/>
        <v>98.332737214273976</v>
      </c>
    </row>
    <row r="25" spans="2:9" s="55" customFormat="1" ht="30" customHeight="1" x14ac:dyDescent="0.25">
      <c r="B25" s="50"/>
      <c r="C25" s="51"/>
      <c r="D25" s="52">
        <v>3132</v>
      </c>
      <c r="E25" s="9" t="s">
        <v>175</v>
      </c>
      <c r="F25" s="162">
        <v>105546</v>
      </c>
      <c r="G25" s="162">
        <v>105546</v>
      </c>
      <c r="H25" s="163">
        <v>103435.34</v>
      </c>
      <c r="I25" s="73">
        <f t="shared" si="1"/>
        <v>98.000246338089553</v>
      </c>
    </row>
    <row r="26" spans="2:9" s="59" customFormat="1" ht="30" customHeight="1" x14ac:dyDescent="0.25">
      <c r="B26" s="56">
        <v>32</v>
      </c>
      <c r="C26" s="57"/>
      <c r="D26" s="58"/>
      <c r="E26" s="81" t="s">
        <v>14</v>
      </c>
      <c r="F26" s="160">
        <f>F27+F32+F39+F49+F51</f>
        <v>64483</v>
      </c>
      <c r="G26" s="160">
        <f t="shared" ref="G26:H26" si="9">G27+G32+G39+G49+G51</f>
        <v>64483</v>
      </c>
      <c r="H26" s="160">
        <f t="shared" si="9"/>
        <v>64026.759999999995</v>
      </c>
      <c r="I26" s="73">
        <f t="shared" si="1"/>
        <v>99.292464680613492</v>
      </c>
    </row>
    <row r="27" spans="2:9" s="44" customFormat="1" ht="30" customHeight="1" x14ac:dyDescent="0.25">
      <c r="B27" s="47"/>
      <c r="C27" s="48">
        <v>321</v>
      </c>
      <c r="D27" s="43"/>
      <c r="E27" s="49" t="s">
        <v>32</v>
      </c>
      <c r="F27" s="161">
        <f>F28+F29+F30+F31</f>
        <v>14200</v>
      </c>
      <c r="G27" s="161">
        <f t="shared" ref="G27:H27" si="10">G28+G29+G30+G31</f>
        <v>14200</v>
      </c>
      <c r="H27" s="161">
        <f t="shared" si="10"/>
        <v>14118.49</v>
      </c>
      <c r="I27" s="73">
        <f t="shared" si="1"/>
        <v>99.425985915492959</v>
      </c>
    </row>
    <row r="28" spans="2:9" s="55" customFormat="1" ht="30" customHeight="1" x14ac:dyDescent="0.25">
      <c r="B28" s="50"/>
      <c r="C28" s="51"/>
      <c r="D28" s="52">
        <v>3211</v>
      </c>
      <c r="E28" s="54" t="s">
        <v>33</v>
      </c>
      <c r="F28" s="162"/>
      <c r="G28" s="162"/>
      <c r="H28" s="163"/>
      <c r="I28" s="73">
        <f t="shared" si="1"/>
        <v>0</v>
      </c>
    </row>
    <row r="29" spans="2:9" s="55" customFormat="1" ht="30" customHeight="1" x14ac:dyDescent="0.25">
      <c r="B29" s="50"/>
      <c r="C29" s="51"/>
      <c r="D29" s="52">
        <v>3212</v>
      </c>
      <c r="E29" s="82" t="s">
        <v>104</v>
      </c>
      <c r="F29" s="162">
        <v>14200</v>
      </c>
      <c r="G29" s="162">
        <v>14200</v>
      </c>
      <c r="H29" s="163">
        <v>14118.49</v>
      </c>
      <c r="I29" s="73">
        <f t="shared" si="1"/>
        <v>99.425985915492959</v>
      </c>
    </row>
    <row r="30" spans="2:9" s="55" customFormat="1" ht="30" customHeight="1" x14ac:dyDescent="0.25">
      <c r="B30" s="50"/>
      <c r="C30" s="51"/>
      <c r="D30" s="52">
        <v>3213</v>
      </c>
      <c r="E30" s="54" t="s">
        <v>105</v>
      </c>
      <c r="F30" s="162"/>
      <c r="G30" s="162"/>
      <c r="H30" s="163"/>
      <c r="I30" s="73">
        <f t="shared" si="1"/>
        <v>0</v>
      </c>
    </row>
    <row r="31" spans="2:9" s="55" customFormat="1" ht="30" customHeight="1" x14ac:dyDescent="0.25">
      <c r="B31" s="50"/>
      <c r="C31" s="51"/>
      <c r="D31" s="52">
        <v>3214</v>
      </c>
      <c r="E31" s="82" t="s">
        <v>106</v>
      </c>
      <c r="F31" s="162"/>
      <c r="G31" s="162"/>
      <c r="H31" s="163"/>
      <c r="I31" s="73">
        <f t="shared" si="1"/>
        <v>0</v>
      </c>
    </row>
    <row r="32" spans="2:9" s="44" customFormat="1" ht="30" customHeight="1" x14ac:dyDescent="0.25">
      <c r="B32" s="47"/>
      <c r="C32" s="48">
        <v>322</v>
      </c>
      <c r="D32" s="43"/>
      <c r="E32" s="49" t="s">
        <v>179</v>
      </c>
      <c r="F32" s="161">
        <f>F33+F34+F35+F36+F37+F38</f>
        <v>18567</v>
      </c>
      <c r="G32" s="161">
        <f t="shared" ref="G32:H32" si="11">G33+G34+G35+G36+G37+G38</f>
        <v>18567</v>
      </c>
      <c r="H32" s="161">
        <f t="shared" si="11"/>
        <v>17009.54</v>
      </c>
      <c r="I32" s="73">
        <f t="shared" si="1"/>
        <v>91.611676630581144</v>
      </c>
    </row>
    <row r="33" spans="2:9" s="55" customFormat="1" ht="30" customHeight="1" x14ac:dyDescent="0.25">
      <c r="B33" s="50"/>
      <c r="C33" s="51"/>
      <c r="D33" s="52">
        <v>3221</v>
      </c>
      <c r="E33" s="54" t="s">
        <v>190</v>
      </c>
      <c r="F33" s="162">
        <v>1000</v>
      </c>
      <c r="G33" s="162">
        <v>1000</v>
      </c>
      <c r="H33" s="163">
        <v>931.65</v>
      </c>
      <c r="I33" s="73">
        <f t="shared" si="1"/>
        <v>93.164999999999992</v>
      </c>
    </row>
    <row r="34" spans="2:9" s="55" customFormat="1" ht="30" customHeight="1" x14ac:dyDescent="0.25">
      <c r="B34" s="50"/>
      <c r="C34" s="51"/>
      <c r="D34" s="52">
        <v>3222</v>
      </c>
      <c r="E34" s="54" t="s">
        <v>108</v>
      </c>
      <c r="F34" s="162"/>
      <c r="G34" s="162"/>
      <c r="H34" s="163"/>
      <c r="I34" s="73">
        <f t="shared" si="1"/>
        <v>0</v>
      </c>
    </row>
    <row r="35" spans="2:9" s="55" customFormat="1" ht="30" customHeight="1" x14ac:dyDescent="0.25">
      <c r="B35" s="50"/>
      <c r="C35" s="51"/>
      <c r="D35" s="52">
        <v>3223</v>
      </c>
      <c r="E35" s="54" t="s">
        <v>109</v>
      </c>
      <c r="F35" s="162">
        <v>12000</v>
      </c>
      <c r="G35" s="162">
        <v>12000</v>
      </c>
      <c r="H35" s="163">
        <v>10922.99</v>
      </c>
      <c r="I35" s="73">
        <f t="shared" si="1"/>
        <v>91.02491666666667</v>
      </c>
    </row>
    <row r="36" spans="2:9" s="55" customFormat="1" ht="30" customHeight="1" x14ac:dyDescent="0.25">
      <c r="B36" s="50"/>
      <c r="C36" s="51"/>
      <c r="D36" s="52">
        <v>3224</v>
      </c>
      <c r="E36" s="82" t="s">
        <v>182</v>
      </c>
      <c r="F36" s="162">
        <v>3845</v>
      </c>
      <c r="G36" s="162">
        <v>3845</v>
      </c>
      <c r="H36" s="163">
        <v>3526.36</v>
      </c>
      <c r="I36" s="73">
        <f t="shared" si="1"/>
        <v>91.712873862158645</v>
      </c>
    </row>
    <row r="37" spans="2:9" s="55" customFormat="1" ht="30" customHeight="1" x14ac:dyDescent="0.25">
      <c r="B37" s="50"/>
      <c r="C37" s="51"/>
      <c r="D37" s="52">
        <v>3225</v>
      </c>
      <c r="E37" s="54" t="s">
        <v>111</v>
      </c>
      <c r="F37" s="162">
        <v>922</v>
      </c>
      <c r="G37" s="162">
        <v>922</v>
      </c>
      <c r="H37" s="163">
        <v>822.81</v>
      </c>
      <c r="I37" s="73">
        <f t="shared" si="1"/>
        <v>89.241865509761382</v>
      </c>
    </row>
    <row r="38" spans="2:9" s="55" customFormat="1" ht="30" customHeight="1" x14ac:dyDescent="0.25">
      <c r="B38" s="50"/>
      <c r="C38" s="51"/>
      <c r="D38" s="52">
        <v>3227</v>
      </c>
      <c r="E38" s="54" t="s">
        <v>112</v>
      </c>
      <c r="F38" s="162">
        <v>800</v>
      </c>
      <c r="G38" s="162">
        <v>800</v>
      </c>
      <c r="H38" s="163">
        <v>805.73</v>
      </c>
      <c r="I38" s="73">
        <f t="shared" si="1"/>
        <v>100.71625</v>
      </c>
    </row>
    <row r="39" spans="2:9" s="44" customFormat="1" ht="30" customHeight="1" x14ac:dyDescent="0.25">
      <c r="B39" s="47"/>
      <c r="C39" s="48">
        <v>323</v>
      </c>
      <c r="D39" s="43"/>
      <c r="E39" s="49" t="s">
        <v>113</v>
      </c>
      <c r="F39" s="161">
        <f>F40+F41+F42+F43+F44+F45+F46+F47+F48</f>
        <v>25914</v>
      </c>
      <c r="G39" s="161">
        <f t="shared" ref="G39:H39" si="12">G40+G41+G42+G43+G44+G45+G46+G47+G48</f>
        <v>25914</v>
      </c>
      <c r="H39" s="161">
        <f t="shared" si="12"/>
        <v>27116.799999999996</v>
      </c>
      <c r="I39" s="73">
        <f t="shared" si="1"/>
        <v>104.64150652157133</v>
      </c>
    </row>
    <row r="40" spans="2:9" s="55" customFormat="1" ht="30" customHeight="1" x14ac:dyDescent="0.25">
      <c r="B40" s="50"/>
      <c r="C40" s="51"/>
      <c r="D40" s="52">
        <v>3231</v>
      </c>
      <c r="E40" s="54" t="s">
        <v>115</v>
      </c>
      <c r="F40" s="162">
        <v>4500</v>
      </c>
      <c r="G40" s="162">
        <v>4500</v>
      </c>
      <c r="H40" s="163">
        <v>4630.42</v>
      </c>
      <c r="I40" s="73">
        <f t="shared" si="1"/>
        <v>102.89822222222223</v>
      </c>
    </row>
    <row r="41" spans="2:9" s="55" customFormat="1" ht="30" customHeight="1" x14ac:dyDescent="0.25">
      <c r="B41" s="50"/>
      <c r="C41" s="51"/>
      <c r="D41" s="52">
        <v>3232</v>
      </c>
      <c r="E41" s="54" t="s">
        <v>116</v>
      </c>
      <c r="F41" s="162">
        <v>13382</v>
      </c>
      <c r="G41" s="162">
        <v>13382</v>
      </c>
      <c r="H41" s="163">
        <v>14679.29</v>
      </c>
      <c r="I41" s="73">
        <f t="shared" si="1"/>
        <v>109.69429083843971</v>
      </c>
    </row>
    <row r="42" spans="2:9" s="55" customFormat="1" ht="30" customHeight="1" x14ac:dyDescent="0.25">
      <c r="B42" s="50"/>
      <c r="C42" s="51"/>
      <c r="D42" s="52">
        <v>3233</v>
      </c>
      <c r="E42" s="54" t="s">
        <v>117</v>
      </c>
      <c r="F42" s="162">
        <v>382</v>
      </c>
      <c r="G42" s="162">
        <v>382</v>
      </c>
      <c r="H42" s="163">
        <v>382.32</v>
      </c>
      <c r="I42" s="73">
        <f t="shared" si="1"/>
        <v>100.08376963350784</v>
      </c>
    </row>
    <row r="43" spans="2:9" s="55" customFormat="1" ht="30" customHeight="1" x14ac:dyDescent="0.25">
      <c r="B43" s="50"/>
      <c r="C43" s="51"/>
      <c r="D43" s="52">
        <v>3234</v>
      </c>
      <c r="E43" s="54" t="s">
        <v>118</v>
      </c>
      <c r="F43" s="162">
        <v>1445</v>
      </c>
      <c r="G43" s="162">
        <v>1445</v>
      </c>
      <c r="H43" s="163">
        <v>1470.96</v>
      </c>
      <c r="I43" s="73">
        <f t="shared" si="1"/>
        <v>101.79653979238753</v>
      </c>
    </row>
    <row r="44" spans="2:9" s="55" customFormat="1" ht="30" customHeight="1" x14ac:dyDescent="0.25">
      <c r="B44" s="50"/>
      <c r="C44" s="51"/>
      <c r="D44" s="52">
        <v>3235</v>
      </c>
      <c r="E44" s="54" t="s">
        <v>119</v>
      </c>
      <c r="F44" s="162"/>
      <c r="G44" s="162"/>
      <c r="H44" s="163"/>
      <c r="I44" s="73">
        <f t="shared" si="1"/>
        <v>0</v>
      </c>
    </row>
    <row r="45" spans="2:9" s="55" customFormat="1" ht="30" customHeight="1" x14ac:dyDescent="0.25">
      <c r="B45" s="50"/>
      <c r="C45" s="51"/>
      <c r="D45" s="52">
        <v>3236</v>
      </c>
      <c r="E45" s="82" t="s">
        <v>183</v>
      </c>
      <c r="F45" s="162">
        <v>188</v>
      </c>
      <c r="G45" s="162">
        <v>188</v>
      </c>
      <c r="H45" s="163">
        <v>185.46</v>
      </c>
      <c r="I45" s="73">
        <f t="shared" si="1"/>
        <v>98.648936170212778</v>
      </c>
    </row>
    <row r="46" spans="2:9" s="55" customFormat="1" ht="30" customHeight="1" x14ac:dyDescent="0.25">
      <c r="B46" s="50"/>
      <c r="C46" s="51"/>
      <c r="D46" s="52">
        <v>3237</v>
      </c>
      <c r="E46" s="54" t="s">
        <v>123</v>
      </c>
      <c r="F46" s="162">
        <v>3746</v>
      </c>
      <c r="G46" s="162">
        <v>3746</v>
      </c>
      <c r="H46" s="163">
        <v>3690</v>
      </c>
      <c r="I46" s="73">
        <f t="shared" si="1"/>
        <v>98.505072076882001</v>
      </c>
    </row>
    <row r="47" spans="2:9" s="55" customFormat="1" ht="30" customHeight="1" x14ac:dyDescent="0.25">
      <c r="B47" s="50"/>
      <c r="C47" s="51"/>
      <c r="D47" s="52">
        <v>3238</v>
      </c>
      <c r="E47" s="54" t="s">
        <v>121</v>
      </c>
      <c r="F47" s="162">
        <v>1210</v>
      </c>
      <c r="G47" s="162">
        <v>1210</v>
      </c>
      <c r="H47" s="163">
        <v>1210.93</v>
      </c>
      <c r="I47" s="73">
        <f t="shared" si="1"/>
        <v>100.07685950413223</v>
      </c>
    </row>
    <row r="48" spans="2:9" s="55" customFormat="1" ht="30" customHeight="1" x14ac:dyDescent="0.25">
      <c r="B48" s="50"/>
      <c r="C48" s="51"/>
      <c r="D48" s="52">
        <v>3239</v>
      </c>
      <c r="E48" s="54" t="s">
        <v>122</v>
      </c>
      <c r="F48" s="162">
        <v>1061</v>
      </c>
      <c r="G48" s="162">
        <v>1061</v>
      </c>
      <c r="H48" s="163">
        <v>867.42</v>
      </c>
      <c r="I48" s="73">
        <f t="shared" si="1"/>
        <v>81.754948162111205</v>
      </c>
    </row>
    <row r="49" spans="1:9" s="44" customFormat="1" ht="30" customHeight="1" x14ac:dyDescent="0.25">
      <c r="B49" s="47"/>
      <c r="C49" s="48">
        <v>324</v>
      </c>
      <c r="D49" s="43"/>
      <c r="E49" s="62" t="s">
        <v>114</v>
      </c>
      <c r="F49" s="161">
        <f>F50</f>
        <v>0</v>
      </c>
      <c r="G49" s="161">
        <f t="shared" ref="G49:H49" si="13">G50</f>
        <v>0</v>
      </c>
      <c r="H49" s="161">
        <f t="shared" si="13"/>
        <v>0</v>
      </c>
      <c r="I49" s="73">
        <f t="shared" si="1"/>
        <v>0</v>
      </c>
    </row>
    <row r="50" spans="1:9" s="55" customFormat="1" ht="30" customHeight="1" x14ac:dyDescent="0.25">
      <c r="B50" s="50"/>
      <c r="C50" s="51"/>
      <c r="D50" s="52">
        <v>3241</v>
      </c>
      <c r="E50" s="82" t="s">
        <v>114</v>
      </c>
      <c r="F50" s="162"/>
      <c r="G50" s="163"/>
      <c r="H50" s="163"/>
      <c r="I50" s="73">
        <f t="shared" si="1"/>
        <v>0</v>
      </c>
    </row>
    <row r="51" spans="1:9" s="44" customFormat="1" ht="30" customHeight="1" x14ac:dyDescent="0.25">
      <c r="B51" s="47"/>
      <c r="C51" s="48">
        <v>329</v>
      </c>
      <c r="D51" s="43"/>
      <c r="E51" s="49" t="s">
        <v>184</v>
      </c>
      <c r="F51" s="161">
        <f>F52+F53+F54+F55+F56+F57+F58</f>
        <v>5802</v>
      </c>
      <c r="G51" s="161">
        <f t="shared" ref="G51:H51" si="14">G52+G53+G54+G55+G56+G57+G58</f>
        <v>5802</v>
      </c>
      <c r="H51" s="161">
        <f t="shared" si="14"/>
        <v>5781.93</v>
      </c>
      <c r="I51" s="73">
        <f t="shared" si="1"/>
        <v>99.654084798345394</v>
      </c>
    </row>
    <row r="52" spans="1:9" s="55" customFormat="1" ht="30" customHeight="1" x14ac:dyDescent="0.25">
      <c r="B52" s="50"/>
      <c r="C52" s="51"/>
      <c r="D52" s="52">
        <v>3291</v>
      </c>
      <c r="E52" s="82" t="s">
        <v>185</v>
      </c>
      <c r="F52" s="162"/>
      <c r="G52" s="162"/>
      <c r="H52" s="163"/>
      <c r="I52" s="73">
        <f t="shared" si="1"/>
        <v>0</v>
      </c>
    </row>
    <row r="53" spans="1:9" s="55" customFormat="1" ht="30" customHeight="1" x14ac:dyDescent="0.25">
      <c r="B53" s="50"/>
      <c r="C53" s="51"/>
      <c r="D53" s="52">
        <v>3292</v>
      </c>
      <c r="E53" s="54" t="s">
        <v>126</v>
      </c>
      <c r="F53" s="162">
        <v>4940</v>
      </c>
      <c r="G53" s="162">
        <v>4940</v>
      </c>
      <c r="H53" s="163">
        <v>4934.51</v>
      </c>
      <c r="I53" s="73">
        <f t="shared" si="1"/>
        <v>99.888866396761131</v>
      </c>
    </row>
    <row r="54" spans="1:9" s="55" customFormat="1" ht="30" customHeight="1" x14ac:dyDescent="0.25">
      <c r="B54" s="50"/>
      <c r="C54" s="51"/>
      <c r="D54" s="52">
        <v>3293</v>
      </c>
      <c r="E54" s="54" t="s">
        <v>127</v>
      </c>
      <c r="F54" s="162"/>
      <c r="G54" s="162"/>
      <c r="H54" s="163"/>
      <c r="I54" s="73">
        <f t="shared" si="1"/>
        <v>0</v>
      </c>
    </row>
    <row r="55" spans="1:9" s="55" customFormat="1" ht="30" customHeight="1" x14ac:dyDescent="0.25">
      <c r="B55" s="50"/>
      <c r="C55" s="51"/>
      <c r="D55" s="52">
        <v>3294</v>
      </c>
      <c r="E55" s="54" t="s">
        <v>128</v>
      </c>
      <c r="F55" s="162">
        <v>800</v>
      </c>
      <c r="G55" s="162">
        <v>800</v>
      </c>
      <c r="H55" s="163">
        <v>800</v>
      </c>
      <c r="I55" s="73">
        <f t="shared" si="1"/>
        <v>100</v>
      </c>
    </row>
    <row r="56" spans="1:9" s="55" customFormat="1" ht="30" customHeight="1" x14ac:dyDescent="0.25">
      <c r="B56" s="50"/>
      <c r="C56" s="51"/>
      <c r="D56" s="52">
        <v>3295</v>
      </c>
      <c r="E56" s="54" t="s">
        <v>129</v>
      </c>
      <c r="F56" s="162">
        <v>62</v>
      </c>
      <c r="G56" s="162">
        <v>62</v>
      </c>
      <c r="H56" s="163"/>
      <c r="I56" s="73">
        <f t="shared" si="1"/>
        <v>0</v>
      </c>
    </row>
    <row r="57" spans="1:9" s="55" customFormat="1" ht="30" customHeight="1" x14ac:dyDescent="0.25">
      <c r="B57" s="50"/>
      <c r="C57" s="51"/>
      <c r="D57" s="52">
        <v>3296</v>
      </c>
      <c r="E57" s="54" t="s">
        <v>130</v>
      </c>
      <c r="F57" s="162"/>
      <c r="G57" s="162"/>
      <c r="H57" s="163"/>
      <c r="I57" s="73">
        <f t="shared" si="1"/>
        <v>0</v>
      </c>
    </row>
    <row r="58" spans="1:9" s="55" customFormat="1" ht="30" customHeight="1" x14ac:dyDescent="0.25">
      <c r="B58" s="50"/>
      <c r="C58" s="51"/>
      <c r="D58" s="52">
        <v>3299</v>
      </c>
      <c r="E58" s="54" t="s">
        <v>184</v>
      </c>
      <c r="F58" s="162"/>
      <c r="G58" s="162"/>
      <c r="H58" s="163">
        <v>47.42</v>
      </c>
      <c r="I58" s="73">
        <f t="shared" si="1"/>
        <v>0</v>
      </c>
    </row>
    <row r="59" spans="1:9" s="59" customFormat="1" ht="30" customHeight="1" x14ac:dyDescent="0.25">
      <c r="B59" s="56">
        <v>34</v>
      </c>
      <c r="C59" s="57"/>
      <c r="D59" s="58"/>
      <c r="E59" s="81" t="s">
        <v>131</v>
      </c>
      <c r="F59" s="160">
        <f>F60</f>
        <v>700</v>
      </c>
      <c r="G59" s="160">
        <f t="shared" ref="G59:H59" si="15">G60</f>
        <v>700</v>
      </c>
      <c r="H59" s="160">
        <f t="shared" si="15"/>
        <v>540.27</v>
      </c>
      <c r="I59" s="73">
        <f t="shared" si="1"/>
        <v>77.181428571428569</v>
      </c>
    </row>
    <row r="60" spans="1:9" s="44" customFormat="1" ht="30" customHeight="1" x14ac:dyDescent="0.25">
      <c r="B60" s="47"/>
      <c r="C60" s="48">
        <v>343</v>
      </c>
      <c r="D60" s="43"/>
      <c r="E60" s="49" t="s">
        <v>186</v>
      </c>
      <c r="F60" s="161">
        <f>F61+F62+F63</f>
        <v>700</v>
      </c>
      <c r="G60" s="161">
        <f t="shared" ref="G60:H60" si="16">G61+G62+G63</f>
        <v>700</v>
      </c>
      <c r="H60" s="161">
        <f t="shared" si="16"/>
        <v>540.27</v>
      </c>
      <c r="I60" s="73">
        <f t="shared" si="1"/>
        <v>77.181428571428569</v>
      </c>
    </row>
    <row r="61" spans="1:9" s="55" customFormat="1" ht="30" customHeight="1" x14ac:dyDescent="0.25">
      <c r="B61" s="50"/>
      <c r="C61" s="51"/>
      <c r="D61" s="52">
        <v>3431</v>
      </c>
      <c r="E61" s="54" t="s">
        <v>191</v>
      </c>
      <c r="F61" s="162">
        <v>700</v>
      </c>
      <c r="G61" s="162">
        <v>700</v>
      </c>
      <c r="H61" s="162">
        <v>540.27</v>
      </c>
      <c r="I61" s="73">
        <f t="shared" si="1"/>
        <v>77.181428571428569</v>
      </c>
    </row>
    <row r="62" spans="1:9" s="55" customFormat="1" ht="30" customHeight="1" x14ac:dyDescent="0.25">
      <c r="B62" s="50"/>
      <c r="C62" s="51"/>
      <c r="D62" s="52">
        <v>3433</v>
      </c>
      <c r="E62" s="54" t="s">
        <v>134</v>
      </c>
      <c r="F62" s="162"/>
      <c r="G62" s="162"/>
      <c r="H62" s="162"/>
      <c r="I62" s="73">
        <f t="shared" si="1"/>
        <v>0</v>
      </c>
    </row>
    <row r="63" spans="1:9" s="55" customFormat="1" ht="30" customHeight="1" x14ac:dyDescent="0.25">
      <c r="B63" s="50"/>
      <c r="C63" s="51"/>
      <c r="D63" s="52">
        <v>3434</v>
      </c>
      <c r="E63" s="54" t="s">
        <v>135</v>
      </c>
      <c r="F63" s="162"/>
      <c r="G63" s="162"/>
      <c r="H63" s="162"/>
      <c r="I63" s="73">
        <f t="shared" si="1"/>
        <v>0</v>
      </c>
    </row>
    <row r="64" spans="1:9" s="53" customFormat="1" ht="14.25" customHeight="1" x14ac:dyDescent="0.25">
      <c r="A64" s="53" t="s">
        <v>192</v>
      </c>
      <c r="B64" s="267" t="s">
        <v>209</v>
      </c>
      <c r="C64" s="268"/>
      <c r="D64" s="269"/>
      <c r="E64" s="95" t="s">
        <v>210</v>
      </c>
      <c r="F64" s="158">
        <f>F66+F74+F107</f>
        <v>0</v>
      </c>
      <c r="G64" s="158">
        <f t="shared" ref="G64" si="17">G66+G74+G107</f>
        <v>0</v>
      </c>
      <c r="H64" s="158">
        <f>H66+H74+H107</f>
        <v>0</v>
      </c>
      <c r="I64" s="94">
        <f t="shared" si="1"/>
        <v>0</v>
      </c>
    </row>
    <row r="65" spans="2:9" s="59" customFormat="1" ht="15" customHeight="1" x14ac:dyDescent="0.25">
      <c r="B65" s="284">
        <v>3</v>
      </c>
      <c r="C65" s="285"/>
      <c r="D65" s="286"/>
      <c r="E65" s="118" t="s">
        <v>221</v>
      </c>
      <c r="F65" s="160">
        <f>F66+F74+F107</f>
        <v>0</v>
      </c>
      <c r="G65" s="160">
        <f t="shared" ref="G65:H65" si="18">G66+G74+G107</f>
        <v>0</v>
      </c>
      <c r="H65" s="160">
        <f t="shared" si="18"/>
        <v>0</v>
      </c>
      <c r="I65" s="73">
        <f t="shared" si="1"/>
        <v>0</v>
      </c>
    </row>
    <row r="66" spans="2:9" s="59" customFormat="1" ht="30" customHeight="1" x14ac:dyDescent="0.25">
      <c r="B66" s="262">
        <v>31</v>
      </c>
      <c r="C66" s="262"/>
      <c r="D66" s="262"/>
      <c r="E66" s="61" t="s">
        <v>5</v>
      </c>
      <c r="F66" s="160">
        <f>F67+F69+F71</f>
        <v>0</v>
      </c>
      <c r="G66" s="160">
        <f t="shared" ref="G66:H66" si="19">G67+G69+G71</f>
        <v>0</v>
      </c>
      <c r="H66" s="160">
        <f t="shared" si="19"/>
        <v>0</v>
      </c>
      <c r="I66" s="73">
        <f t="shared" ref="I66:I111" si="20">IFERROR(H66/G66*100,0)</f>
        <v>0</v>
      </c>
    </row>
    <row r="67" spans="2:9" s="44" customFormat="1" ht="30" customHeight="1" x14ac:dyDescent="0.25">
      <c r="B67" s="47"/>
      <c r="C67" s="48">
        <v>311</v>
      </c>
      <c r="D67" s="43"/>
      <c r="E67" s="46" t="s">
        <v>180</v>
      </c>
      <c r="F67" s="161">
        <f>F68</f>
        <v>0</v>
      </c>
      <c r="G67" s="161">
        <f t="shared" ref="G67:H67" si="21">G68</f>
        <v>0</v>
      </c>
      <c r="H67" s="161">
        <f t="shared" si="21"/>
        <v>0</v>
      </c>
      <c r="I67" s="73">
        <f>IFERROR(H67/G67*100,0)</f>
        <v>0</v>
      </c>
    </row>
    <row r="68" spans="2:9" s="55" customFormat="1" ht="30" customHeight="1" x14ac:dyDescent="0.25">
      <c r="B68" s="50"/>
      <c r="C68" s="51"/>
      <c r="D68" s="52">
        <v>3111</v>
      </c>
      <c r="E68" s="54" t="s">
        <v>31</v>
      </c>
      <c r="F68" s="162"/>
      <c r="G68" s="163"/>
      <c r="H68" s="163"/>
      <c r="I68" s="73">
        <f t="shared" si="20"/>
        <v>0</v>
      </c>
    </row>
    <row r="69" spans="2:9" s="44" customFormat="1" ht="30" customHeight="1" x14ac:dyDescent="0.25">
      <c r="B69" s="47"/>
      <c r="C69" s="48">
        <v>312</v>
      </c>
      <c r="D69" s="80"/>
      <c r="E69" s="49" t="s">
        <v>101</v>
      </c>
      <c r="F69" s="161">
        <f>F70</f>
        <v>0</v>
      </c>
      <c r="G69" s="161">
        <f t="shared" ref="G69:H69" si="22">G70</f>
        <v>0</v>
      </c>
      <c r="H69" s="161">
        <f t="shared" si="22"/>
        <v>0</v>
      </c>
      <c r="I69" s="73">
        <f t="shared" si="20"/>
        <v>0</v>
      </c>
    </row>
    <row r="70" spans="2:9" s="55" customFormat="1" ht="30" customHeight="1" x14ac:dyDescent="0.25">
      <c r="B70" s="50"/>
      <c r="C70" s="51"/>
      <c r="D70" s="52">
        <v>3121</v>
      </c>
      <c r="E70" s="54" t="s">
        <v>101</v>
      </c>
      <c r="F70" s="162"/>
      <c r="G70" s="163"/>
      <c r="H70" s="163"/>
      <c r="I70" s="73">
        <f t="shared" si="20"/>
        <v>0</v>
      </c>
    </row>
    <row r="71" spans="2:9" s="44" customFormat="1" ht="30" customHeight="1" x14ac:dyDescent="0.25">
      <c r="B71" s="47"/>
      <c r="C71" s="48">
        <v>313</v>
      </c>
      <c r="D71" s="43"/>
      <c r="E71" s="49" t="s">
        <v>181</v>
      </c>
      <c r="F71" s="161">
        <f>F72+F73</f>
        <v>0</v>
      </c>
      <c r="G71" s="161">
        <f t="shared" ref="G71" si="23">G72+G73</f>
        <v>0</v>
      </c>
      <c r="H71" s="161">
        <f t="shared" ref="H71" si="24">H72+H73</f>
        <v>0</v>
      </c>
      <c r="I71" s="73">
        <f t="shared" si="20"/>
        <v>0</v>
      </c>
    </row>
    <row r="72" spans="2:9" s="44" customFormat="1" ht="30" customHeight="1" x14ac:dyDescent="0.25">
      <c r="B72" s="47"/>
      <c r="C72" s="48"/>
      <c r="D72" s="43">
        <v>3131</v>
      </c>
      <c r="E72" s="49" t="s">
        <v>208</v>
      </c>
      <c r="F72" s="164"/>
      <c r="G72" s="164"/>
      <c r="H72" s="164"/>
      <c r="I72" s="73">
        <f t="shared" si="20"/>
        <v>0</v>
      </c>
    </row>
    <row r="73" spans="2:9" s="55" customFormat="1" ht="30" customHeight="1" x14ac:dyDescent="0.25">
      <c r="B73" s="50"/>
      <c r="C73" s="51"/>
      <c r="D73" s="52">
        <v>3132</v>
      </c>
      <c r="E73" s="9" t="s">
        <v>175</v>
      </c>
      <c r="F73" s="162"/>
      <c r="G73" s="163"/>
      <c r="H73" s="163"/>
      <c r="I73" s="73">
        <f t="shared" si="20"/>
        <v>0</v>
      </c>
    </row>
    <row r="74" spans="2:9" s="59" customFormat="1" ht="30" customHeight="1" x14ac:dyDescent="0.25">
      <c r="B74" s="56">
        <v>32</v>
      </c>
      <c r="C74" s="57"/>
      <c r="D74" s="58"/>
      <c r="E74" s="81" t="s">
        <v>14</v>
      </c>
      <c r="F74" s="160">
        <f>F75+F80+F87+F97+F99</f>
        <v>0</v>
      </c>
      <c r="G74" s="160">
        <f t="shared" ref="G74:H74" si="25">G75+G80+G87+G97+G99</f>
        <v>0</v>
      </c>
      <c r="H74" s="160">
        <f t="shared" si="25"/>
        <v>0</v>
      </c>
      <c r="I74" s="73">
        <f t="shared" si="20"/>
        <v>0</v>
      </c>
    </row>
    <row r="75" spans="2:9" s="44" customFormat="1" ht="30" customHeight="1" x14ac:dyDescent="0.25">
      <c r="B75" s="47"/>
      <c r="C75" s="48">
        <v>321</v>
      </c>
      <c r="D75" s="43"/>
      <c r="E75" s="49" t="s">
        <v>32</v>
      </c>
      <c r="F75" s="161">
        <f>F76+F77+F78+F79</f>
        <v>0</v>
      </c>
      <c r="G75" s="161">
        <f t="shared" ref="G75:H75" si="26">G76+G77+G78+G79</f>
        <v>0</v>
      </c>
      <c r="H75" s="161">
        <f t="shared" si="26"/>
        <v>0</v>
      </c>
      <c r="I75" s="73">
        <f t="shared" si="20"/>
        <v>0</v>
      </c>
    </row>
    <row r="76" spans="2:9" s="55" customFormat="1" ht="30" customHeight="1" x14ac:dyDescent="0.25">
      <c r="B76" s="50"/>
      <c r="C76" s="51"/>
      <c r="D76" s="52">
        <v>3211</v>
      </c>
      <c r="E76" s="54" t="s">
        <v>33</v>
      </c>
      <c r="F76" s="162"/>
      <c r="G76" s="163"/>
      <c r="H76" s="163"/>
      <c r="I76" s="73">
        <f t="shared" si="20"/>
        <v>0</v>
      </c>
    </row>
    <row r="77" spans="2:9" s="55" customFormat="1" ht="30" customHeight="1" x14ac:dyDescent="0.25">
      <c r="B77" s="50"/>
      <c r="C77" s="51"/>
      <c r="D77" s="52">
        <v>3212</v>
      </c>
      <c r="E77" s="82" t="s">
        <v>104</v>
      </c>
      <c r="F77" s="162"/>
      <c r="G77" s="163"/>
      <c r="H77" s="163"/>
      <c r="I77" s="73">
        <f t="shared" si="20"/>
        <v>0</v>
      </c>
    </row>
    <row r="78" spans="2:9" s="55" customFormat="1" ht="30" customHeight="1" x14ac:dyDescent="0.25">
      <c r="B78" s="50"/>
      <c r="C78" s="51"/>
      <c r="D78" s="52">
        <v>3213</v>
      </c>
      <c r="E78" s="54" t="s">
        <v>105</v>
      </c>
      <c r="F78" s="162"/>
      <c r="G78" s="163"/>
      <c r="H78" s="163"/>
      <c r="I78" s="73">
        <f t="shared" si="20"/>
        <v>0</v>
      </c>
    </row>
    <row r="79" spans="2:9" s="55" customFormat="1" ht="30" customHeight="1" x14ac:dyDescent="0.25">
      <c r="B79" s="50"/>
      <c r="C79" s="51"/>
      <c r="D79" s="52">
        <v>3214</v>
      </c>
      <c r="E79" s="82" t="s">
        <v>106</v>
      </c>
      <c r="F79" s="162"/>
      <c r="G79" s="163"/>
      <c r="H79" s="163"/>
      <c r="I79" s="73">
        <f t="shared" si="20"/>
        <v>0</v>
      </c>
    </row>
    <row r="80" spans="2:9" s="44" customFormat="1" ht="30" customHeight="1" x14ac:dyDescent="0.25">
      <c r="B80" s="47"/>
      <c r="C80" s="48">
        <v>322</v>
      </c>
      <c r="D80" s="43"/>
      <c r="E80" s="49" t="s">
        <v>179</v>
      </c>
      <c r="F80" s="161">
        <f>F81+F82+F83+F84+F85+F86</f>
        <v>0</v>
      </c>
      <c r="G80" s="161">
        <f t="shared" ref="G80:H80" si="27">G81+G82+G83+G84+G85+G86</f>
        <v>0</v>
      </c>
      <c r="H80" s="161">
        <f t="shared" si="27"/>
        <v>0</v>
      </c>
      <c r="I80" s="73">
        <f t="shared" si="20"/>
        <v>0</v>
      </c>
    </row>
    <row r="81" spans="2:9" s="55" customFormat="1" ht="30" customHeight="1" x14ac:dyDescent="0.25">
      <c r="B81" s="50"/>
      <c r="C81" s="51"/>
      <c r="D81" s="52">
        <v>3221</v>
      </c>
      <c r="E81" s="54" t="s">
        <v>190</v>
      </c>
      <c r="F81" s="162"/>
      <c r="G81" s="163"/>
      <c r="H81" s="163"/>
      <c r="I81" s="73">
        <f t="shared" si="20"/>
        <v>0</v>
      </c>
    </row>
    <row r="82" spans="2:9" s="55" customFormat="1" ht="30" customHeight="1" x14ac:dyDescent="0.25">
      <c r="B82" s="50"/>
      <c r="C82" s="51"/>
      <c r="D82" s="52">
        <v>3222</v>
      </c>
      <c r="E82" s="54" t="s">
        <v>108</v>
      </c>
      <c r="F82" s="162"/>
      <c r="G82" s="163"/>
      <c r="H82" s="163"/>
      <c r="I82" s="73">
        <f t="shared" si="20"/>
        <v>0</v>
      </c>
    </row>
    <row r="83" spans="2:9" s="55" customFormat="1" ht="30" customHeight="1" x14ac:dyDescent="0.25">
      <c r="B83" s="50"/>
      <c r="C83" s="51"/>
      <c r="D83" s="52">
        <v>3223</v>
      </c>
      <c r="E83" s="54" t="s">
        <v>109</v>
      </c>
      <c r="F83" s="162"/>
      <c r="G83" s="163"/>
      <c r="H83" s="163"/>
      <c r="I83" s="73">
        <f t="shared" si="20"/>
        <v>0</v>
      </c>
    </row>
    <row r="84" spans="2:9" s="55" customFormat="1" ht="30" customHeight="1" x14ac:dyDescent="0.25">
      <c r="B84" s="50"/>
      <c r="C84" s="51"/>
      <c r="D84" s="52">
        <v>3224</v>
      </c>
      <c r="E84" s="82" t="s">
        <v>182</v>
      </c>
      <c r="F84" s="162"/>
      <c r="G84" s="163"/>
      <c r="H84" s="163"/>
      <c r="I84" s="73">
        <f t="shared" si="20"/>
        <v>0</v>
      </c>
    </row>
    <row r="85" spans="2:9" s="55" customFormat="1" ht="30" customHeight="1" x14ac:dyDescent="0.25">
      <c r="B85" s="50"/>
      <c r="C85" s="51"/>
      <c r="D85" s="52">
        <v>3225</v>
      </c>
      <c r="E85" s="54" t="s">
        <v>111</v>
      </c>
      <c r="F85" s="162"/>
      <c r="G85" s="163"/>
      <c r="H85" s="163"/>
      <c r="I85" s="73">
        <f t="shared" si="20"/>
        <v>0</v>
      </c>
    </row>
    <row r="86" spans="2:9" s="55" customFormat="1" ht="30" customHeight="1" x14ac:dyDescent="0.25">
      <c r="B86" s="50"/>
      <c r="C86" s="51"/>
      <c r="D86" s="52">
        <v>3227</v>
      </c>
      <c r="E86" s="54" t="s">
        <v>112</v>
      </c>
      <c r="F86" s="162"/>
      <c r="G86" s="163"/>
      <c r="H86" s="163"/>
      <c r="I86" s="73">
        <f t="shared" si="20"/>
        <v>0</v>
      </c>
    </row>
    <row r="87" spans="2:9" s="44" customFormat="1" ht="30" customHeight="1" x14ac:dyDescent="0.25">
      <c r="B87" s="47"/>
      <c r="C87" s="48">
        <v>323</v>
      </c>
      <c r="D87" s="43"/>
      <c r="E87" s="49" t="s">
        <v>113</v>
      </c>
      <c r="F87" s="161">
        <f>F88+F89+F90+F91+F92+F93+F94+F95+F96</f>
        <v>0</v>
      </c>
      <c r="G87" s="161">
        <f t="shared" ref="G87:H87" si="28">G88+G89+G90+G91+G92+G93+G94+G95+G96</f>
        <v>0</v>
      </c>
      <c r="H87" s="161">
        <f t="shared" si="28"/>
        <v>0</v>
      </c>
      <c r="I87" s="73">
        <f t="shared" si="20"/>
        <v>0</v>
      </c>
    </row>
    <row r="88" spans="2:9" s="55" customFormat="1" ht="30" customHeight="1" x14ac:dyDescent="0.25">
      <c r="B88" s="50"/>
      <c r="C88" s="51"/>
      <c r="D88" s="52">
        <v>3231</v>
      </c>
      <c r="E88" s="54" t="s">
        <v>115</v>
      </c>
      <c r="F88" s="162"/>
      <c r="G88" s="163"/>
      <c r="H88" s="163"/>
      <c r="I88" s="73">
        <f t="shared" si="20"/>
        <v>0</v>
      </c>
    </row>
    <row r="89" spans="2:9" s="55" customFormat="1" ht="30" customHeight="1" x14ac:dyDescent="0.25">
      <c r="B89" s="50"/>
      <c r="C89" s="51"/>
      <c r="D89" s="52">
        <v>3232</v>
      </c>
      <c r="E89" s="54" t="s">
        <v>116</v>
      </c>
      <c r="F89" s="162"/>
      <c r="G89" s="163"/>
      <c r="H89" s="163"/>
      <c r="I89" s="73">
        <f t="shared" si="20"/>
        <v>0</v>
      </c>
    </row>
    <row r="90" spans="2:9" s="55" customFormat="1" ht="30" customHeight="1" x14ac:dyDescent="0.25">
      <c r="B90" s="50"/>
      <c r="C90" s="51"/>
      <c r="D90" s="52">
        <v>3233</v>
      </c>
      <c r="E90" s="54" t="s">
        <v>117</v>
      </c>
      <c r="F90" s="162"/>
      <c r="G90" s="163"/>
      <c r="H90" s="163"/>
      <c r="I90" s="73">
        <f t="shared" si="20"/>
        <v>0</v>
      </c>
    </row>
    <row r="91" spans="2:9" s="55" customFormat="1" ht="30" customHeight="1" x14ac:dyDescent="0.25">
      <c r="B91" s="50"/>
      <c r="C91" s="51"/>
      <c r="D91" s="52">
        <v>3234</v>
      </c>
      <c r="E91" s="54" t="s">
        <v>118</v>
      </c>
      <c r="F91" s="162"/>
      <c r="G91" s="163"/>
      <c r="H91" s="163"/>
      <c r="I91" s="73">
        <f t="shared" si="20"/>
        <v>0</v>
      </c>
    </row>
    <row r="92" spans="2:9" s="55" customFormat="1" ht="30" customHeight="1" x14ac:dyDescent="0.25">
      <c r="B92" s="50"/>
      <c r="C92" s="51"/>
      <c r="D92" s="52">
        <v>3235</v>
      </c>
      <c r="E92" s="54" t="s">
        <v>119</v>
      </c>
      <c r="F92" s="162"/>
      <c r="G92" s="163"/>
      <c r="H92" s="163"/>
      <c r="I92" s="73">
        <f t="shared" si="20"/>
        <v>0</v>
      </c>
    </row>
    <row r="93" spans="2:9" s="55" customFormat="1" ht="30" customHeight="1" x14ac:dyDescent="0.25">
      <c r="B93" s="50"/>
      <c r="C93" s="51"/>
      <c r="D93" s="52">
        <v>3236</v>
      </c>
      <c r="E93" s="82" t="s">
        <v>183</v>
      </c>
      <c r="F93" s="162"/>
      <c r="G93" s="163"/>
      <c r="H93" s="163"/>
      <c r="I93" s="73">
        <f t="shared" si="20"/>
        <v>0</v>
      </c>
    </row>
    <row r="94" spans="2:9" s="55" customFormat="1" ht="30" customHeight="1" x14ac:dyDescent="0.25">
      <c r="B94" s="50"/>
      <c r="C94" s="51"/>
      <c r="D94" s="52">
        <v>3237</v>
      </c>
      <c r="E94" s="54" t="s">
        <v>123</v>
      </c>
      <c r="F94" s="162"/>
      <c r="G94" s="163"/>
      <c r="H94" s="163"/>
      <c r="I94" s="73">
        <f t="shared" si="20"/>
        <v>0</v>
      </c>
    </row>
    <row r="95" spans="2:9" s="55" customFormat="1" ht="30" customHeight="1" x14ac:dyDescent="0.25">
      <c r="B95" s="50"/>
      <c r="C95" s="51"/>
      <c r="D95" s="52">
        <v>3238</v>
      </c>
      <c r="E95" s="54" t="s">
        <v>121</v>
      </c>
      <c r="F95" s="162"/>
      <c r="G95" s="163"/>
      <c r="H95" s="163"/>
      <c r="I95" s="73">
        <f t="shared" si="20"/>
        <v>0</v>
      </c>
    </row>
    <row r="96" spans="2:9" s="55" customFormat="1" ht="30" customHeight="1" x14ac:dyDescent="0.25">
      <c r="B96" s="50"/>
      <c r="C96" s="51"/>
      <c r="D96" s="52">
        <v>3239</v>
      </c>
      <c r="E96" s="54" t="s">
        <v>122</v>
      </c>
      <c r="F96" s="162"/>
      <c r="G96" s="163"/>
      <c r="H96" s="163"/>
      <c r="I96" s="73">
        <f t="shared" si="20"/>
        <v>0</v>
      </c>
    </row>
    <row r="97" spans="1:9" s="44" customFormat="1" ht="30" customHeight="1" x14ac:dyDescent="0.25">
      <c r="B97" s="47"/>
      <c r="C97" s="48">
        <v>324</v>
      </c>
      <c r="D97" s="43"/>
      <c r="E97" s="62" t="s">
        <v>114</v>
      </c>
      <c r="F97" s="161">
        <f>F98</f>
        <v>0</v>
      </c>
      <c r="G97" s="161">
        <f t="shared" ref="G97:H97" si="29">G98</f>
        <v>0</v>
      </c>
      <c r="H97" s="161">
        <f t="shared" si="29"/>
        <v>0</v>
      </c>
      <c r="I97" s="73">
        <f t="shared" si="20"/>
        <v>0</v>
      </c>
    </row>
    <row r="98" spans="1:9" s="55" customFormat="1" ht="30" customHeight="1" x14ac:dyDescent="0.25">
      <c r="B98" s="50"/>
      <c r="C98" s="51"/>
      <c r="D98" s="52">
        <v>3241</v>
      </c>
      <c r="E98" s="82" t="s">
        <v>114</v>
      </c>
      <c r="F98" s="162"/>
      <c r="G98" s="163"/>
      <c r="H98" s="163"/>
      <c r="I98" s="73">
        <f t="shared" si="20"/>
        <v>0</v>
      </c>
    </row>
    <row r="99" spans="1:9" s="44" customFormat="1" ht="30" customHeight="1" x14ac:dyDescent="0.25">
      <c r="B99" s="47"/>
      <c r="C99" s="48">
        <v>329</v>
      </c>
      <c r="D99" s="43"/>
      <c r="E99" s="49" t="s">
        <v>184</v>
      </c>
      <c r="F99" s="161">
        <f>F100+F101+F102+F103+F104+F105+F106</f>
        <v>0</v>
      </c>
      <c r="G99" s="161">
        <f t="shared" ref="G99:H99" si="30">G100+G101+G102+G103+G104+G105+G106</f>
        <v>0</v>
      </c>
      <c r="H99" s="161">
        <f t="shared" si="30"/>
        <v>0</v>
      </c>
      <c r="I99" s="73">
        <f t="shared" si="20"/>
        <v>0</v>
      </c>
    </row>
    <row r="100" spans="1:9" s="55" customFormat="1" ht="30" customHeight="1" x14ac:dyDescent="0.25">
      <c r="B100" s="50"/>
      <c r="C100" s="51"/>
      <c r="D100" s="52">
        <v>3291</v>
      </c>
      <c r="E100" s="82" t="s">
        <v>185</v>
      </c>
      <c r="F100" s="162"/>
      <c r="G100" s="163"/>
      <c r="H100" s="163"/>
      <c r="I100" s="73">
        <f t="shared" si="20"/>
        <v>0</v>
      </c>
    </row>
    <row r="101" spans="1:9" s="55" customFormat="1" ht="30" customHeight="1" x14ac:dyDescent="0.25">
      <c r="B101" s="50"/>
      <c r="C101" s="51"/>
      <c r="D101" s="52">
        <v>3292</v>
      </c>
      <c r="E101" s="54" t="s">
        <v>126</v>
      </c>
      <c r="F101" s="162"/>
      <c r="G101" s="163"/>
      <c r="H101" s="163"/>
      <c r="I101" s="73">
        <f t="shared" si="20"/>
        <v>0</v>
      </c>
    </row>
    <row r="102" spans="1:9" s="55" customFormat="1" ht="30" customHeight="1" x14ac:dyDescent="0.25">
      <c r="B102" s="50"/>
      <c r="C102" s="51"/>
      <c r="D102" s="52">
        <v>3293</v>
      </c>
      <c r="E102" s="54" t="s">
        <v>127</v>
      </c>
      <c r="F102" s="162"/>
      <c r="G102" s="163"/>
      <c r="H102" s="163"/>
      <c r="I102" s="73">
        <f t="shared" si="20"/>
        <v>0</v>
      </c>
    </row>
    <row r="103" spans="1:9" s="55" customFormat="1" ht="30" customHeight="1" x14ac:dyDescent="0.25">
      <c r="B103" s="50"/>
      <c r="C103" s="51"/>
      <c r="D103" s="52">
        <v>3294</v>
      </c>
      <c r="E103" s="54" t="s">
        <v>128</v>
      </c>
      <c r="F103" s="162"/>
      <c r="G103" s="163"/>
      <c r="H103" s="163"/>
      <c r="I103" s="73">
        <f t="shared" si="20"/>
        <v>0</v>
      </c>
    </row>
    <row r="104" spans="1:9" s="55" customFormat="1" ht="30" customHeight="1" x14ac:dyDescent="0.25">
      <c r="B104" s="50"/>
      <c r="C104" s="51"/>
      <c r="D104" s="52">
        <v>3295</v>
      </c>
      <c r="E104" s="54" t="s">
        <v>129</v>
      </c>
      <c r="F104" s="162"/>
      <c r="G104" s="163"/>
      <c r="H104" s="163"/>
      <c r="I104" s="73">
        <f t="shared" si="20"/>
        <v>0</v>
      </c>
    </row>
    <row r="105" spans="1:9" s="55" customFormat="1" ht="30" customHeight="1" x14ac:dyDescent="0.25">
      <c r="B105" s="50"/>
      <c r="C105" s="51"/>
      <c r="D105" s="52">
        <v>3296</v>
      </c>
      <c r="E105" s="54" t="s">
        <v>130</v>
      </c>
      <c r="F105" s="162"/>
      <c r="G105" s="163"/>
      <c r="H105" s="163"/>
      <c r="I105" s="73">
        <f t="shared" si="20"/>
        <v>0</v>
      </c>
    </row>
    <row r="106" spans="1:9" s="55" customFormat="1" ht="30" customHeight="1" x14ac:dyDescent="0.25">
      <c r="B106" s="50"/>
      <c r="C106" s="51"/>
      <c r="D106" s="52">
        <v>3299</v>
      </c>
      <c r="E106" s="54" t="s">
        <v>184</v>
      </c>
      <c r="F106" s="162"/>
      <c r="G106" s="163"/>
      <c r="H106" s="163"/>
      <c r="I106" s="73">
        <f t="shared" si="20"/>
        <v>0</v>
      </c>
    </row>
    <row r="107" spans="1:9" s="59" customFormat="1" ht="30" customHeight="1" x14ac:dyDescent="0.25">
      <c r="B107" s="56">
        <v>34</v>
      </c>
      <c r="C107" s="57"/>
      <c r="D107" s="58"/>
      <c r="E107" s="81" t="s">
        <v>131</v>
      </c>
      <c r="F107" s="160">
        <f>F108</f>
        <v>0</v>
      </c>
      <c r="G107" s="160">
        <f t="shared" ref="G107:H107" si="31">G108</f>
        <v>0</v>
      </c>
      <c r="H107" s="160">
        <f t="shared" si="31"/>
        <v>0</v>
      </c>
      <c r="I107" s="73">
        <f t="shared" si="20"/>
        <v>0</v>
      </c>
    </row>
    <row r="108" spans="1:9" s="44" customFormat="1" ht="30" customHeight="1" x14ac:dyDescent="0.25">
      <c r="B108" s="47"/>
      <c r="C108" s="48">
        <v>343</v>
      </c>
      <c r="D108" s="43"/>
      <c r="E108" s="49" t="s">
        <v>186</v>
      </c>
      <c r="F108" s="161">
        <f>F109+F110+F111</f>
        <v>0</v>
      </c>
      <c r="G108" s="161">
        <f t="shared" ref="G108:H108" si="32">G109+G110+G111</f>
        <v>0</v>
      </c>
      <c r="H108" s="161">
        <f t="shared" si="32"/>
        <v>0</v>
      </c>
      <c r="I108" s="73">
        <f t="shared" si="20"/>
        <v>0</v>
      </c>
    </row>
    <row r="109" spans="1:9" s="55" customFormat="1" ht="30" customHeight="1" x14ac:dyDescent="0.25">
      <c r="B109" s="50"/>
      <c r="C109" s="51"/>
      <c r="D109" s="52">
        <v>3431</v>
      </c>
      <c r="E109" s="54" t="s">
        <v>191</v>
      </c>
      <c r="F109" s="162"/>
      <c r="G109" s="162"/>
      <c r="H109" s="162"/>
      <c r="I109" s="73">
        <f t="shared" si="20"/>
        <v>0</v>
      </c>
    </row>
    <row r="110" spans="1:9" s="55" customFormat="1" ht="30" customHeight="1" x14ac:dyDescent="0.25">
      <c r="B110" s="50"/>
      <c r="C110" s="51"/>
      <c r="D110" s="52">
        <v>3433</v>
      </c>
      <c r="E110" s="54" t="s">
        <v>134</v>
      </c>
      <c r="F110" s="162"/>
      <c r="G110" s="162"/>
      <c r="H110" s="162"/>
      <c r="I110" s="73">
        <f t="shared" si="20"/>
        <v>0</v>
      </c>
    </row>
    <row r="111" spans="1:9" s="55" customFormat="1" ht="30" customHeight="1" x14ac:dyDescent="0.25">
      <c r="B111" s="50"/>
      <c r="C111" s="51"/>
      <c r="D111" s="52">
        <v>3434</v>
      </c>
      <c r="E111" s="54" t="s">
        <v>135</v>
      </c>
      <c r="F111" s="162"/>
      <c r="G111" s="162"/>
      <c r="H111" s="162"/>
      <c r="I111" s="73">
        <f t="shared" si="20"/>
        <v>0</v>
      </c>
    </row>
    <row r="112" spans="1:9" s="55" customFormat="1" ht="15" customHeight="1" x14ac:dyDescent="0.25">
      <c r="A112" s="55" t="s">
        <v>192</v>
      </c>
      <c r="B112" s="274" t="s">
        <v>157</v>
      </c>
      <c r="C112" s="275"/>
      <c r="D112" s="276"/>
      <c r="E112" s="95" t="s">
        <v>211</v>
      </c>
      <c r="F112" s="158">
        <f>F114+F122+F155</f>
        <v>14050</v>
      </c>
      <c r="G112" s="158">
        <f>G114+G122+G155</f>
        <v>14050</v>
      </c>
      <c r="H112" s="158">
        <f>H114+H122+H155</f>
        <v>2407.94</v>
      </c>
      <c r="I112" s="94">
        <f t="shared" ref="I112:I159" si="33">IFERROR(H112/G112*100,0)</f>
        <v>17.138362989323845</v>
      </c>
    </row>
    <row r="113" spans="2:9" s="116" customFormat="1" ht="15" customHeight="1" x14ac:dyDescent="0.25">
      <c r="B113" s="119">
        <v>3</v>
      </c>
      <c r="C113" s="120"/>
      <c r="D113" s="121"/>
      <c r="E113" s="118" t="s">
        <v>221</v>
      </c>
      <c r="F113" s="160">
        <f>F114+F122+F155</f>
        <v>14050</v>
      </c>
      <c r="G113" s="160">
        <f t="shared" ref="G113:H113" si="34">G114+G122+G155</f>
        <v>14050</v>
      </c>
      <c r="H113" s="160">
        <f t="shared" si="34"/>
        <v>2407.94</v>
      </c>
      <c r="I113" s="73">
        <f t="shared" si="33"/>
        <v>17.138362989323845</v>
      </c>
    </row>
    <row r="114" spans="2:9" s="59" customFormat="1" ht="30" customHeight="1" x14ac:dyDescent="0.25">
      <c r="B114" s="284">
        <v>31</v>
      </c>
      <c r="C114" s="285"/>
      <c r="D114" s="286"/>
      <c r="E114" s="61" t="s">
        <v>5</v>
      </c>
      <c r="F114" s="160">
        <f>F115+F117+F119</f>
        <v>5000</v>
      </c>
      <c r="G114" s="160">
        <f t="shared" ref="G114:H114" si="35">G115+G117+G119</f>
        <v>5000</v>
      </c>
      <c r="H114" s="160">
        <f t="shared" si="35"/>
        <v>161.61000000000001</v>
      </c>
      <c r="I114" s="73">
        <f t="shared" si="33"/>
        <v>3.2322000000000002</v>
      </c>
    </row>
    <row r="115" spans="2:9" s="44" customFormat="1" ht="30" customHeight="1" x14ac:dyDescent="0.25">
      <c r="B115" s="47"/>
      <c r="C115" s="48">
        <v>311</v>
      </c>
      <c r="D115" s="43"/>
      <c r="E115" s="46" t="s">
        <v>180</v>
      </c>
      <c r="F115" s="161">
        <f>F116</f>
        <v>4500</v>
      </c>
      <c r="G115" s="161">
        <f t="shared" ref="G115:H115" si="36">G116</f>
        <v>4500</v>
      </c>
      <c r="H115" s="161">
        <f t="shared" si="36"/>
        <v>0</v>
      </c>
      <c r="I115" s="73">
        <f t="shared" si="33"/>
        <v>0</v>
      </c>
    </row>
    <row r="116" spans="2:9" s="55" customFormat="1" ht="30" customHeight="1" x14ac:dyDescent="0.25">
      <c r="B116" s="50"/>
      <c r="C116" s="51"/>
      <c r="D116" s="52">
        <v>3111</v>
      </c>
      <c r="E116" s="54" t="s">
        <v>31</v>
      </c>
      <c r="F116" s="162">
        <v>4500</v>
      </c>
      <c r="G116" s="163">
        <v>4500</v>
      </c>
      <c r="H116" s="163"/>
      <c r="I116" s="73">
        <f t="shared" si="33"/>
        <v>0</v>
      </c>
    </row>
    <row r="117" spans="2:9" s="44" customFormat="1" ht="30" customHeight="1" x14ac:dyDescent="0.25">
      <c r="B117" s="47"/>
      <c r="C117" s="48">
        <v>312</v>
      </c>
      <c r="D117" s="80"/>
      <c r="E117" s="49" t="s">
        <v>101</v>
      </c>
      <c r="F117" s="161">
        <f>F118</f>
        <v>500</v>
      </c>
      <c r="G117" s="161">
        <f t="shared" ref="G117:H117" si="37">G118</f>
        <v>500</v>
      </c>
      <c r="H117" s="161">
        <f t="shared" si="37"/>
        <v>161.61000000000001</v>
      </c>
      <c r="I117" s="73">
        <f t="shared" si="33"/>
        <v>32.322000000000003</v>
      </c>
    </row>
    <row r="118" spans="2:9" s="55" customFormat="1" ht="30" customHeight="1" x14ac:dyDescent="0.25">
      <c r="B118" s="50"/>
      <c r="C118" s="51"/>
      <c r="D118" s="52">
        <v>3121</v>
      </c>
      <c r="E118" s="54" t="s">
        <v>101</v>
      </c>
      <c r="F118" s="162">
        <v>500</v>
      </c>
      <c r="G118" s="163">
        <v>500</v>
      </c>
      <c r="H118" s="163">
        <v>161.61000000000001</v>
      </c>
      <c r="I118" s="73">
        <f t="shared" si="33"/>
        <v>32.322000000000003</v>
      </c>
    </row>
    <row r="119" spans="2:9" s="44" customFormat="1" ht="30" customHeight="1" x14ac:dyDescent="0.25">
      <c r="B119" s="47"/>
      <c r="C119" s="48">
        <v>313</v>
      </c>
      <c r="D119" s="43"/>
      <c r="E119" s="49" t="s">
        <v>181</v>
      </c>
      <c r="F119" s="161">
        <f>F120+F121</f>
        <v>0</v>
      </c>
      <c r="G119" s="161">
        <f t="shared" ref="G119" si="38">G120+G121</f>
        <v>0</v>
      </c>
      <c r="H119" s="161">
        <f t="shared" ref="H119" si="39">H120+H121</f>
        <v>0</v>
      </c>
      <c r="I119" s="73">
        <f t="shared" si="33"/>
        <v>0</v>
      </c>
    </row>
    <row r="120" spans="2:9" s="44" customFormat="1" ht="30" customHeight="1" x14ac:dyDescent="0.25">
      <c r="B120" s="47"/>
      <c r="C120" s="48"/>
      <c r="D120" s="43">
        <v>3131</v>
      </c>
      <c r="E120" s="49" t="s">
        <v>208</v>
      </c>
      <c r="F120" s="164"/>
      <c r="G120" s="164"/>
      <c r="H120" s="164"/>
      <c r="I120" s="73">
        <f t="shared" si="33"/>
        <v>0</v>
      </c>
    </row>
    <row r="121" spans="2:9" s="55" customFormat="1" ht="30" customHeight="1" x14ac:dyDescent="0.25">
      <c r="B121" s="50"/>
      <c r="C121" s="51"/>
      <c r="D121" s="52">
        <v>3132</v>
      </c>
      <c r="E121" s="9" t="s">
        <v>175</v>
      </c>
      <c r="F121" s="162"/>
      <c r="G121" s="163"/>
      <c r="H121" s="163"/>
      <c r="I121" s="73">
        <f t="shared" si="33"/>
        <v>0</v>
      </c>
    </row>
    <row r="122" spans="2:9" s="59" customFormat="1" ht="30" customHeight="1" x14ac:dyDescent="0.25">
      <c r="B122" s="56">
        <v>32</v>
      </c>
      <c r="C122" s="57"/>
      <c r="D122" s="58"/>
      <c r="E122" s="81" t="s">
        <v>14</v>
      </c>
      <c r="F122" s="160">
        <f>F123+F128+F135+F145+F147</f>
        <v>8850</v>
      </c>
      <c r="G122" s="160">
        <f t="shared" ref="G122:H122" si="40">G123+G128+G135+G145+G147</f>
        <v>8850</v>
      </c>
      <c r="H122" s="160">
        <f t="shared" si="40"/>
        <v>2110.73</v>
      </c>
      <c r="I122" s="73">
        <f t="shared" si="33"/>
        <v>23.850056497175142</v>
      </c>
    </row>
    <row r="123" spans="2:9" s="44" customFormat="1" ht="30" customHeight="1" x14ac:dyDescent="0.25">
      <c r="B123" s="47"/>
      <c r="C123" s="48">
        <v>321</v>
      </c>
      <c r="D123" s="43"/>
      <c r="E123" s="49" t="s">
        <v>32</v>
      </c>
      <c r="F123" s="161">
        <f>F124+F125+F126+F127</f>
        <v>1020</v>
      </c>
      <c r="G123" s="161">
        <f t="shared" ref="G123:H123" si="41">G124+G125+G126+G127</f>
        <v>1020</v>
      </c>
      <c r="H123" s="161">
        <f t="shared" si="41"/>
        <v>1020</v>
      </c>
      <c r="I123" s="73">
        <f t="shared" si="33"/>
        <v>100</v>
      </c>
    </row>
    <row r="124" spans="2:9" s="55" customFormat="1" ht="30" customHeight="1" x14ac:dyDescent="0.25">
      <c r="B124" s="50"/>
      <c r="C124" s="51"/>
      <c r="D124" s="52">
        <v>3211</v>
      </c>
      <c r="E124" s="54" t="s">
        <v>33</v>
      </c>
      <c r="F124" s="162">
        <v>1020</v>
      </c>
      <c r="G124" s="162">
        <v>1020</v>
      </c>
      <c r="H124" s="163">
        <v>1020</v>
      </c>
      <c r="I124" s="73">
        <f t="shared" si="33"/>
        <v>100</v>
      </c>
    </row>
    <row r="125" spans="2:9" s="55" customFormat="1" ht="30" customHeight="1" x14ac:dyDescent="0.25">
      <c r="B125" s="50"/>
      <c r="C125" s="51"/>
      <c r="D125" s="52">
        <v>3212</v>
      </c>
      <c r="E125" s="82" t="s">
        <v>104</v>
      </c>
      <c r="F125" s="162"/>
      <c r="G125" s="162"/>
      <c r="H125" s="163"/>
      <c r="I125" s="73">
        <f t="shared" si="33"/>
        <v>0</v>
      </c>
    </row>
    <row r="126" spans="2:9" s="55" customFormat="1" ht="30" customHeight="1" x14ac:dyDescent="0.25">
      <c r="B126" s="50"/>
      <c r="C126" s="51"/>
      <c r="D126" s="52">
        <v>3213</v>
      </c>
      <c r="E126" s="54" t="s">
        <v>105</v>
      </c>
      <c r="F126" s="162"/>
      <c r="G126" s="162"/>
      <c r="H126" s="163"/>
      <c r="I126" s="73">
        <f t="shared" si="33"/>
        <v>0</v>
      </c>
    </row>
    <row r="127" spans="2:9" s="55" customFormat="1" ht="30" customHeight="1" x14ac:dyDescent="0.25">
      <c r="B127" s="50"/>
      <c r="C127" s="51"/>
      <c r="D127" s="52">
        <v>3214</v>
      </c>
      <c r="E127" s="82" t="s">
        <v>106</v>
      </c>
      <c r="F127" s="162"/>
      <c r="G127" s="162"/>
      <c r="H127" s="163"/>
      <c r="I127" s="73">
        <f t="shared" si="33"/>
        <v>0</v>
      </c>
    </row>
    <row r="128" spans="2:9" s="44" customFormat="1" ht="30" customHeight="1" x14ac:dyDescent="0.25">
      <c r="B128" s="47"/>
      <c r="C128" s="48">
        <v>322</v>
      </c>
      <c r="D128" s="43"/>
      <c r="E128" s="49" t="s">
        <v>179</v>
      </c>
      <c r="F128" s="161">
        <f>F129+F130+F131+F132+F133+F134</f>
        <v>2050</v>
      </c>
      <c r="G128" s="161">
        <f t="shared" ref="G128:H128" si="42">G129+G130+G131+G132+G133+G134</f>
        <v>2050</v>
      </c>
      <c r="H128" s="161">
        <f t="shared" si="42"/>
        <v>1004.98</v>
      </c>
      <c r="I128" s="73">
        <f t="shared" si="33"/>
        <v>49.023414634146349</v>
      </c>
    </row>
    <row r="129" spans="2:9" s="55" customFormat="1" ht="30" customHeight="1" x14ac:dyDescent="0.25">
      <c r="B129" s="50"/>
      <c r="C129" s="51"/>
      <c r="D129" s="52">
        <v>3221</v>
      </c>
      <c r="E129" s="54" t="s">
        <v>190</v>
      </c>
      <c r="F129" s="162">
        <v>50</v>
      </c>
      <c r="G129" s="162">
        <v>50</v>
      </c>
      <c r="H129" s="163">
        <v>9.69</v>
      </c>
      <c r="I129" s="73">
        <f t="shared" si="33"/>
        <v>19.38</v>
      </c>
    </row>
    <row r="130" spans="2:9" s="55" customFormat="1" ht="30" customHeight="1" x14ac:dyDescent="0.25">
      <c r="B130" s="50"/>
      <c r="C130" s="51"/>
      <c r="D130" s="52">
        <v>3222</v>
      </c>
      <c r="E130" s="54" t="s">
        <v>108</v>
      </c>
      <c r="F130" s="162"/>
      <c r="G130" s="162"/>
      <c r="H130" s="163"/>
      <c r="I130" s="73">
        <f t="shared" si="33"/>
        <v>0</v>
      </c>
    </row>
    <row r="131" spans="2:9" s="55" customFormat="1" ht="30" customHeight="1" x14ac:dyDescent="0.25">
      <c r="B131" s="50"/>
      <c r="C131" s="51"/>
      <c r="D131" s="52">
        <v>3223</v>
      </c>
      <c r="E131" s="54" t="s">
        <v>109</v>
      </c>
      <c r="F131" s="162">
        <v>1000</v>
      </c>
      <c r="G131" s="162">
        <v>1000</v>
      </c>
      <c r="H131" s="163"/>
      <c r="I131" s="73">
        <f t="shared" si="33"/>
        <v>0</v>
      </c>
    </row>
    <row r="132" spans="2:9" s="55" customFormat="1" ht="30" customHeight="1" x14ac:dyDescent="0.25">
      <c r="B132" s="50"/>
      <c r="C132" s="51"/>
      <c r="D132" s="52">
        <v>3224</v>
      </c>
      <c r="E132" s="82" t="s">
        <v>182</v>
      </c>
      <c r="F132" s="162"/>
      <c r="G132" s="162"/>
      <c r="H132" s="163"/>
      <c r="I132" s="73">
        <f t="shared" si="33"/>
        <v>0</v>
      </c>
    </row>
    <row r="133" spans="2:9" s="55" customFormat="1" ht="30" customHeight="1" x14ac:dyDescent="0.25">
      <c r="B133" s="50"/>
      <c r="C133" s="51"/>
      <c r="D133" s="52">
        <v>3225</v>
      </c>
      <c r="E133" s="54" t="s">
        <v>111</v>
      </c>
      <c r="F133" s="162">
        <v>1000</v>
      </c>
      <c r="G133" s="162">
        <v>1000</v>
      </c>
      <c r="H133" s="163">
        <v>995.29</v>
      </c>
      <c r="I133" s="73">
        <f t="shared" si="33"/>
        <v>99.528999999999996</v>
      </c>
    </row>
    <row r="134" spans="2:9" s="55" customFormat="1" ht="30" customHeight="1" x14ac:dyDescent="0.25">
      <c r="B134" s="50"/>
      <c r="C134" s="51"/>
      <c r="D134" s="52">
        <v>3227</v>
      </c>
      <c r="E134" s="54" t="s">
        <v>112</v>
      </c>
      <c r="F134" s="162"/>
      <c r="G134" s="162"/>
      <c r="H134" s="163"/>
      <c r="I134" s="73">
        <f t="shared" si="33"/>
        <v>0</v>
      </c>
    </row>
    <row r="135" spans="2:9" s="44" customFormat="1" ht="30" customHeight="1" x14ac:dyDescent="0.25">
      <c r="B135" s="47"/>
      <c r="C135" s="48">
        <v>323</v>
      </c>
      <c r="D135" s="43"/>
      <c r="E135" s="49" t="s">
        <v>113</v>
      </c>
      <c r="F135" s="161">
        <f>F136+F137+F138+F139+F140+F141+F142+F143+F144</f>
        <v>2480</v>
      </c>
      <c r="G135" s="161">
        <f t="shared" ref="G135:H135" si="43">G136+G137+G138+G139+G140+G141+G142+G143+G144</f>
        <v>2480</v>
      </c>
      <c r="H135" s="161">
        <f t="shared" si="43"/>
        <v>85.75</v>
      </c>
      <c r="I135" s="73">
        <f t="shared" si="33"/>
        <v>3.4576612903225805</v>
      </c>
    </row>
    <row r="136" spans="2:9" s="55" customFormat="1" ht="30" customHeight="1" x14ac:dyDescent="0.25">
      <c r="B136" s="50"/>
      <c r="C136" s="51"/>
      <c r="D136" s="52">
        <v>3231</v>
      </c>
      <c r="E136" s="54" t="s">
        <v>115</v>
      </c>
      <c r="F136" s="162">
        <v>100</v>
      </c>
      <c r="G136" s="162">
        <v>100</v>
      </c>
      <c r="H136" s="163">
        <v>82.64</v>
      </c>
      <c r="I136" s="73">
        <f t="shared" si="33"/>
        <v>82.64</v>
      </c>
    </row>
    <row r="137" spans="2:9" s="55" customFormat="1" ht="30" customHeight="1" x14ac:dyDescent="0.25">
      <c r="B137" s="50"/>
      <c r="C137" s="51"/>
      <c r="D137" s="52">
        <v>3232</v>
      </c>
      <c r="E137" s="54" t="s">
        <v>116</v>
      </c>
      <c r="F137" s="162">
        <v>1053</v>
      </c>
      <c r="G137" s="162">
        <v>1053</v>
      </c>
      <c r="H137" s="163"/>
      <c r="I137" s="73">
        <f t="shared" si="33"/>
        <v>0</v>
      </c>
    </row>
    <row r="138" spans="2:9" s="55" customFormat="1" ht="30" customHeight="1" x14ac:dyDescent="0.25">
      <c r="B138" s="50"/>
      <c r="C138" s="51"/>
      <c r="D138" s="52">
        <v>3233</v>
      </c>
      <c r="E138" s="54" t="s">
        <v>117</v>
      </c>
      <c r="F138" s="162"/>
      <c r="G138" s="162"/>
      <c r="H138" s="163"/>
      <c r="I138" s="73">
        <f t="shared" si="33"/>
        <v>0</v>
      </c>
    </row>
    <row r="139" spans="2:9" s="55" customFormat="1" ht="30" customHeight="1" x14ac:dyDescent="0.25">
      <c r="B139" s="50"/>
      <c r="C139" s="51"/>
      <c r="D139" s="52">
        <v>3234</v>
      </c>
      <c r="E139" s="54" t="s">
        <v>118</v>
      </c>
      <c r="F139" s="162">
        <v>132</v>
      </c>
      <c r="G139" s="162">
        <v>132</v>
      </c>
      <c r="H139" s="163"/>
      <c r="I139" s="73">
        <f t="shared" si="33"/>
        <v>0</v>
      </c>
    </row>
    <row r="140" spans="2:9" s="55" customFormat="1" ht="30" customHeight="1" x14ac:dyDescent="0.25">
      <c r="B140" s="50"/>
      <c r="C140" s="51"/>
      <c r="D140" s="52">
        <v>3235</v>
      </c>
      <c r="E140" s="54" t="s">
        <v>119</v>
      </c>
      <c r="F140" s="162"/>
      <c r="G140" s="162"/>
      <c r="H140" s="163"/>
      <c r="I140" s="73">
        <f t="shared" si="33"/>
        <v>0</v>
      </c>
    </row>
    <row r="141" spans="2:9" s="55" customFormat="1" ht="30" customHeight="1" x14ac:dyDescent="0.25">
      <c r="B141" s="50"/>
      <c r="C141" s="51"/>
      <c r="D141" s="52">
        <v>3236</v>
      </c>
      <c r="E141" s="82" t="s">
        <v>183</v>
      </c>
      <c r="F141" s="162"/>
      <c r="G141" s="162"/>
      <c r="H141" s="163"/>
      <c r="I141" s="73">
        <f t="shared" si="33"/>
        <v>0</v>
      </c>
    </row>
    <row r="142" spans="2:9" s="55" customFormat="1" ht="30" customHeight="1" x14ac:dyDescent="0.25">
      <c r="B142" s="50"/>
      <c r="C142" s="51"/>
      <c r="D142" s="52">
        <v>3237</v>
      </c>
      <c r="E142" s="54" t="s">
        <v>123</v>
      </c>
      <c r="F142" s="162">
        <v>664</v>
      </c>
      <c r="G142" s="162">
        <v>664</v>
      </c>
      <c r="H142" s="163"/>
      <c r="I142" s="73">
        <f t="shared" si="33"/>
        <v>0</v>
      </c>
    </row>
    <row r="143" spans="2:9" s="55" customFormat="1" ht="30" customHeight="1" x14ac:dyDescent="0.25">
      <c r="B143" s="50"/>
      <c r="C143" s="51"/>
      <c r="D143" s="52">
        <v>3238</v>
      </c>
      <c r="E143" s="54" t="s">
        <v>121</v>
      </c>
      <c r="F143" s="162">
        <v>133</v>
      </c>
      <c r="G143" s="162">
        <v>133</v>
      </c>
      <c r="H143" s="163">
        <v>3.11</v>
      </c>
      <c r="I143" s="73">
        <f t="shared" si="33"/>
        <v>2.3383458646616542</v>
      </c>
    </row>
    <row r="144" spans="2:9" s="55" customFormat="1" ht="30" customHeight="1" x14ac:dyDescent="0.25">
      <c r="B144" s="50"/>
      <c r="C144" s="51"/>
      <c r="D144" s="52">
        <v>3239</v>
      </c>
      <c r="E144" s="54" t="s">
        <v>122</v>
      </c>
      <c r="F144" s="162">
        <v>398</v>
      </c>
      <c r="G144" s="162">
        <v>398</v>
      </c>
      <c r="H144" s="163"/>
      <c r="I144" s="73">
        <f t="shared" si="33"/>
        <v>0</v>
      </c>
    </row>
    <row r="145" spans="1:9" s="44" customFormat="1" ht="30" customHeight="1" x14ac:dyDescent="0.25">
      <c r="B145" s="47"/>
      <c r="C145" s="48">
        <v>324</v>
      </c>
      <c r="D145" s="43"/>
      <c r="E145" s="62" t="s">
        <v>114</v>
      </c>
      <c r="F145" s="161">
        <f>F146</f>
        <v>0</v>
      </c>
      <c r="G145" s="161">
        <f t="shared" ref="G145:H145" si="44">G146</f>
        <v>0</v>
      </c>
      <c r="H145" s="161">
        <f t="shared" si="44"/>
        <v>0</v>
      </c>
      <c r="I145" s="73">
        <f t="shared" si="33"/>
        <v>0</v>
      </c>
    </row>
    <row r="146" spans="1:9" s="55" customFormat="1" ht="30" customHeight="1" x14ac:dyDescent="0.25">
      <c r="B146" s="50"/>
      <c r="C146" s="51"/>
      <c r="D146" s="52">
        <v>3241</v>
      </c>
      <c r="E146" s="82" t="s">
        <v>114</v>
      </c>
      <c r="F146" s="162"/>
      <c r="G146" s="163"/>
      <c r="H146" s="163"/>
      <c r="I146" s="73">
        <f t="shared" si="33"/>
        <v>0</v>
      </c>
    </row>
    <row r="147" spans="1:9" s="44" customFormat="1" ht="30" customHeight="1" x14ac:dyDescent="0.25">
      <c r="B147" s="47"/>
      <c r="C147" s="48">
        <v>329</v>
      </c>
      <c r="D147" s="43"/>
      <c r="E147" s="49" t="s">
        <v>184</v>
      </c>
      <c r="F147" s="161">
        <f>F148+F149+F150+F151+F152+F153+F154</f>
        <v>3300</v>
      </c>
      <c r="G147" s="161">
        <f t="shared" ref="G147:H147" si="45">G148+G149+G150+G151+G152+G153+G154</f>
        <v>3300</v>
      </c>
      <c r="H147" s="161">
        <f t="shared" si="45"/>
        <v>0</v>
      </c>
      <c r="I147" s="73">
        <f t="shared" si="33"/>
        <v>0</v>
      </c>
    </row>
    <row r="148" spans="1:9" s="55" customFormat="1" ht="30" customHeight="1" x14ac:dyDescent="0.25">
      <c r="B148" s="50"/>
      <c r="C148" s="51"/>
      <c r="D148" s="52">
        <v>3291</v>
      </c>
      <c r="E148" s="82" t="s">
        <v>185</v>
      </c>
      <c r="F148" s="162"/>
      <c r="G148" s="162"/>
      <c r="H148" s="163"/>
      <c r="I148" s="73">
        <f t="shared" si="33"/>
        <v>0</v>
      </c>
    </row>
    <row r="149" spans="1:9" s="55" customFormat="1" ht="30" customHeight="1" x14ac:dyDescent="0.25">
      <c r="B149" s="50"/>
      <c r="C149" s="51"/>
      <c r="D149" s="52">
        <v>3292</v>
      </c>
      <c r="E149" s="54" t="s">
        <v>126</v>
      </c>
      <c r="F149" s="162">
        <v>1000</v>
      </c>
      <c r="G149" s="162">
        <v>1000</v>
      </c>
      <c r="H149" s="163"/>
      <c r="I149" s="73">
        <f t="shared" si="33"/>
        <v>0</v>
      </c>
    </row>
    <row r="150" spans="1:9" s="55" customFormat="1" ht="30" customHeight="1" x14ac:dyDescent="0.25">
      <c r="B150" s="50"/>
      <c r="C150" s="51"/>
      <c r="D150" s="52">
        <v>3293</v>
      </c>
      <c r="E150" s="54" t="s">
        <v>127</v>
      </c>
      <c r="F150" s="162">
        <v>2000</v>
      </c>
      <c r="G150" s="162">
        <v>2000</v>
      </c>
      <c r="H150" s="163"/>
      <c r="I150" s="73">
        <f t="shared" si="33"/>
        <v>0</v>
      </c>
    </row>
    <row r="151" spans="1:9" s="55" customFormat="1" ht="30" customHeight="1" x14ac:dyDescent="0.25">
      <c r="B151" s="50"/>
      <c r="C151" s="51"/>
      <c r="D151" s="52">
        <v>3294</v>
      </c>
      <c r="E151" s="54" t="s">
        <v>128</v>
      </c>
      <c r="F151" s="162"/>
      <c r="G151" s="162"/>
      <c r="H151" s="163"/>
      <c r="I151" s="73">
        <f t="shared" si="33"/>
        <v>0</v>
      </c>
    </row>
    <row r="152" spans="1:9" s="55" customFormat="1" ht="30" customHeight="1" x14ac:dyDescent="0.25">
      <c r="B152" s="50"/>
      <c r="C152" s="51"/>
      <c r="D152" s="52">
        <v>3295</v>
      </c>
      <c r="E152" s="54" t="s">
        <v>129</v>
      </c>
      <c r="F152" s="162"/>
      <c r="G152" s="162"/>
      <c r="H152" s="163"/>
      <c r="I152" s="73">
        <f t="shared" si="33"/>
        <v>0</v>
      </c>
    </row>
    <row r="153" spans="1:9" s="55" customFormat="1" ht="30" customHeight="1" x14ac:dyDescent="0.25">
      <c r="B153" s="50"/>
      <c r="C153" s="51"/>
      <c r="D153" s="52">
        <v>3296</v>
      </c>
      <c r="E153" s="54" t="s">
        <v>130</v>
      </c>
      <c r="F153" s="162"/>
      <c r="G153" s="162"/>
      <c r="H153" s="163"/>
      <c r="I153" s="73">
        <f t="shared" si="33"/>
        <v>0</v>
      </c>
    </row>
    <row r="154" spans="1:9" s="55" customFormat="1" ht="30" customHeight="1" x14ac:dyDescent="0.25">
      <c r="B154" s="50"/>
      <c r="C154" s="51"/>
      <c r="D154" s="52">
        <v>3299</v>
      </c>
      <c r="E154" s="54" t="s">
        <v>184</v>
      </c>
      <c r="F154" s="162">
        <v>300</v>
      </c>
      <c r="G154" s="162">
        <v>300</v>
      </c>
      <c r="H154" s="163"/>
      <c r="I154" s="73">
        <f t="shared" si="33"/>
        <v>0</v>
      </c>
    </row>
    <row r="155" spans="1:9" s="59" customFormat="1" ht="30" customHeight="1" x14ac:dyDescent="0.25">
      <c r="B155" s="56">
        <v>34</v>
      </c>
      <c r="C155" s="57"/>
      <c r="D155" s="58"/>
      <c r="E155" s="81" t="s">
        <v>131</v>
      </c>
      <c r="F155" s="160">
        <f>F156</f>
        <v>200</v>
      </c>
      <c r="G155" s="160">
        <f t="shared" ref="G155:H155" si="46">G156</f>
        <v>200</v>
      </c>
      <c r="H155" s="160">
        <f t="shared" si="46"/>
        <v>135.6</v>
      </c>
      <c r="I155" s="73">
        <f t="shared" si="33"/>
        <v>67.8</v>
      </c>
    </row>
    <row r="156" spans="1:9" s="44" customFormat="1" ht="30" customHeight="1" x14ac:dyDescent="0.25">
      <c r="B156" s="47"/>
      <c r="C156" s="48">
        <v>343</v>
      </c>
      <c r="D156" s="43"/>
      <c r="E156" s="49" t="s">
        <v>186</v>
      </c>
      <c r="F156" s="161">
        <f>F157+F158+F159</f>
        <v>200</v>
      </c>
      <c r="G156" s="161">
        <f t="shared" ref="G156:H156" si="47">G157+G158+G159</f>
        <v>200</v>
      </c>
      <c r="H156" s="161">
        <f t="shared" si="47"/>
        <v>135.6</v>
      </c>
      <c r="I156" s="73">
        <f t="shared" si="33"/>
        <v>67.8</v>
      </c>
    </row>
    <row r="157" spans="1:9" s="55" customFormat="1" ht="30" customHeight="1" x14ac:dyDescent="0.25">
      <c r="B157" s="50"/>
      <c r="C157" s="51"/>
      <c r="D157" s="52">
        <v>3431</v>
      </c>
      <c r="E157" s="54" t="s">
        <v>191</v>
      </c>
      <c r="F157" s="162">
        <v>100</v>
      </c>
      <c r="G157" s="162">
        <v>100</v>
      </c>
      <c r="H157" s="162">
        <v>60.28</v>
      </c>
      <c r="I157" s="73">
        <f t="shared" si="33"/>
        <v>60.28</v>
      </c>
    </row>
    <row r="158" spans="1:9" s="55" customFormat="1" ht="30" customHeight="1" x14ac:dyDescent="0.25">
      <c r="B158" s="50"/>
      <c r="C158" s="51"/>
      <c r="D158" s="52">
        <v>3433</v>
      </c>
      <c r="E158" s="54" t="s">
        <v>134</v>
      </c>
      <c r="F158" s="162">
        <v>100</v>
      </c>
      <c r="G158" s="162">
        <v>100</v>
      </c>
      <c r="H158" s="162">
        <v>75.319999999999993</v>
      </c>
      <c r="I158" s="73">
        <f t="shared" si="33"/>
        <v>75.319999999999993</v>
      </c>
    </row>
    <row r="159" spans="1:9" s="55" customFormat="1" ht="30" customHeight="1" x14ac:dyDescent="0.25">
      <c r="B159" s="50"/>
      <c r="C159" s="51"/>
      <c r="D159" s="52">
        <v>3434</v>
      </c>
      <c r="E159" s="54" t="s">
        <v>135</v>
      </c>
      <c r="F159" s="162"/>
      <c r="G159" s="162"/>
      <c r="H159" s="162"/>
      <c r="I159" s="73">
        <f t="shared" si="33"/>
        <v>0</v>
      </c>
    </row>
    <row r="160" spans="1:9" s="55" customFormat="1" ht="15.75" customHeight="1" x14ac:dyDescent="0.25">
      <c r="A160" s="55" t="s">
        <v>192</v>
      </c>
      <c r="B160" s="274" t="s">
        <v>212</v>
      </c>
      <c r="C160" s="275"/>
      <c r="D160" s="276"/>
      <c r="E160" s="95" t="s">
        <v>213</v>
      </c>
      <c r="F160" s="158">
        <f>F162+F170+F203</f>
        <v>0</v>
      </c>
      <c r="G160" s="158">
        <f>G162+G170+G203</f>
        <v>0</v>
      </c>
      <c r="H160" s="158">
        <f>H162+H170+H203</f>
        <v>0</v>
      </c>
      <c r="I160" s="94">
        <f t="shared" ref="I160:I209" si="48">IFERROR(H160/G160*100,0)</f>
        <v>0</v>
      </c>
    </row>
    <row r="161" spans="2:9" s="116" customFormat="1" ht="15.75" customHeight="1" x14ac:dyDescent="0.25">
      <c r="B161" s="119">
        <v>3</v>
      </c>
      <c r="C161" s="120"/>
      <c r="D161" s="121"/>
      <c r="E161" s="118" t="s">
        <v>221</v>
      </c>
      <c r="F161" s="160">
        <f>F162+F170+F203</f>
        <v>0</v>
      </c>
      <c r="G161" s="160">
        <f t="shared" ref="G161:H161" si="49">G162+G170+G203</f>
        <v>0</v>
      </c>
      <c r="H161" s="160">
        <f t="shared" si="49"/>
        <v>0</v>
      </c>
      <c r="I161" s="73">
        <f t="shared" si="48"/>
        <v>0</v>
      </c>
    </row>
    <row r="162" spans="2:9" s="59" customFormat="1" ht="30" customHeight="1" x14ac:dyDescent="0.25">
      <c r="B162" s="262">
        <v>31</v>
      </c>
      <c r="C162" s="262"/>
      <c r="D162" s="262"/>
      <c r="E162" s="61" t="s">
        <v>5</v>
      </c>
      <c r="F162" s="160">
        <f>F163+F165+F167</f>
        <v>0</v>
      </c>
      <c r="G162" s="160">
        <f t="shared" ref="G162:H162" si="50">G163+G165+G167</f>
        <v>0</v>
      </c>
      <c r="H162" s="160">
        <f t="shared" si="50"/>
        <v>0</v>
      </c>
      <c r="I162" s="73">
        <f t="shared" si="48"/>
        <v>0</v>
      </c>
    </row>
    <row r="163" spans="2:9" s="44" customFormat="1" ht="30" customHeight="1" x14ac:dyDescent="0.25">
      <c r="B163" s="47"/>
      <c r="C163" s="48">
        <v>311</v>
      </c>
      <c r="D163" s="43"/>
      <c r="E163" s="46" t="s">
        <v>180</v>
      </c>
      <c r="F163" s="161">
        <f>F164</f>
        <v>0</v>
      </c>
      <c r="G163" s="161">
        <f t="shared" ref="G163:H163" si="51">G164</f>
        <v>0</v>
      </c>
      <c r="H163" s="161">
        <f t="shared" si="51"/>
        <v>0</v>
      </c>
      <c r="I163" s="73">
        <f t="shared" si="48"/>
        <v>0</v>
      </c>
    </row>
    <row r="164" spans="2:9" s="55" customFormat="1" ht="30" customHeight="1" x14ac:dyDescent="0.25">
      <c r="B164" s="50"/>
      <c r="C164" s="51"/>
      <c r="D164" s="52">
        <v>3111</v>
      </c>
      <c r="E164" s="54" t="s">
        <v>31</v>
      </c>
      <c r="F164" s="162"/>
      <c r="G164" s="163"/>
      <c r="H164" s="163"/>
      <c r="I164" s="73">
        <f t="shared" si="48"/>
        <v>0</v>
      </c>
    </row>
    <row r="165" spans="2:9" s="44" customFormat="1" ht="30" customHeight="1" x14ac:dyDescent="0.25">
      <c r="B165" s="47"/>
      <c r="C165" s="48">
        <v>312</v>
      </c>
      <c r="D165" s="80"/>
      <c r="E165" s="49" t="s">
        <v>101</v>
      </c>
      <c r="F165" s="161">
        <f>F166</f>
        <v>0</v>
      </c>
      <c r="G165" s="161">
        <f t="shared" ref="G165:H165" si="52">G166</f>
        <v>0</v>
      </c>
      <c r="H165" s="161">
        <f t="shared" si="52"/>
        <v>0</v>
      </c>
      <c r="I165" s="73">
        <f t="shared" si="48"/>
        <v>0</v>
      </c>
    </row>
    <row r="166" spans="2:9" s="55" customFormat="1" ht="30" customHeight="1" x14ac:dyDescent="0.25">
      <c r="B166" s="50"/>
      <c r="C166" s="51"/>
      <c r="D166" s="52">
        <v>3121</v>
      </c>
      <c r="E166" s="54" t="s">
        <v>101</v>
      </c>
      <c r="F166" s="162"/>
      <c r="G166" s="163"/>
      <c r="H166" s="163"/>
      <c r="I166" s="73">
        <f t="shared" si="48"/>
        <v>0</v>
      </c>
    </row>
    <row r="167" spans="2:9" s="44" customFormat="1" ht="30" customHeight="1" x14ac:dyDescent="0.25">
      <c r="B167" s="47"/>
      <c r="C167" s="48">
        <v>313</v>
      </c>
      <c r="D167" s="43"/>
      <c r="E167" s="49" t="s">
        <v>181</v>
      </c>
      <c r="F167" s="161">
        <f>F168+F169</f>
        <v>0</v>
      </c>
      <c r="G167" s="161">
        <f t="shared" ref="G167" si="53">G168+G169</f>
        <v>0</v>
      </c>
      <c r="H167" s="161">
        <f t="shared" ref="H167" si="54">H168+H169</f>
        <v>0</v>
      </c>
      <c r="I167" s="73">
        <f t="shared" si="48"/>
        <v>0</v>
      </c>
    </row>
    <row r="168" spans="2:9" s="44" customFormat="1" ht="30" customHeight="1" x14ac:dyDescent="0.25">
      <c r="B168" s="47"/>
      <c r="C168" s="48"/>
      <c r="D168" s="43">
        <v>3131</v>
      </c>
      <c r="E168" s="49" t="s">
        <v>208</v>
      </c>
      <c r="F168" s="164"/>
      <c r="G168" s="164"/>
      <c r="H168" s="164"/>
      <c r="I168" s="73">
        <f t="shared" si="48"/>
        <v>0</v>
      </c>
    </row>
    <row r="169" spans="2:9" s="55" customFormat="1" ht="30" customHeight="1" x14ac:dyDescent="0.25">
      <c r="B169" s="50"/>
      <c r="C169" s="51"/>
      <c r="D169" s="52">
        <v>3132</v>
      </c>
      <c r="E169" s="9" t="s">
        <v>175</v>
      </c>
      <c r="F169" s="162"/>
      <c r="G169" s="163"/>
      <c r="H169" s="163"/>
      <c r="I169" s="73">
        <f t="shared" si="48"/>
        <v>0</v>
      </c>
    </row>
    <row r="170" spans="2:9" s="59" customFormat="1" ht="30" customHeight="1" x14ac:dyDescent="0.25">
      <c r="B170" s="56">
        <v>32</v>
      </c>
      <c r="C170" s="57"/>
      <c r="D170" s="58"/>
      <c r="E170" s="81" t="s">
        <v>14</v>
      </c>
      <c r="F170" s="160">
        <f>F171+F176+F183+F193+F195</f>
        <v>0</v>
      </c>
      <c r="G170" s="160">
        <f t="shared" ref="G170:H170" si="55">G171+G176+G183+G193+G195</f>
        <v>0</v>
      </c>
      <c r="H170" s="160">
        <f t="shared" si="55"/>
        <v>0</v>
      </c>
      <c r="I170" s="73">
        <f t="shared" si="48"/>
        <v>0</v>
      </c>
    </row>
    <row r="171" spans="2:9" s="44" customFormat="1" ht="30" customHeight="1" x14ac:dyDescent="0.25">
      <c r="B171" s="47"/>
      <c r="C171" s="48">
        <v>321</v>
      </c>
      <c r="D171" s="43"/>
      <c r="E171" s="49" t="s">
        <v>32</v>
      </c>
      <c r="F171" s="161">
        <f>F172+F173+F174+F175</f>
        <v>0</v>
      </c>
      <c r="G171" s="161">
        <f t="shared" ref="G171:H171" si="56">G172+G173+G174+G175</f>
        <v>0</v>
      </c>
      <c r="H171" s="161">
        <f t="shared" si="56"/>
        <v>0</v>
      </c>
      <c r="I171" s="73">
        <f t="shared" si="48"/>
        <v>0</v>
      </c>
    </row>
    <row r="172" spans="2:9" s="55" customFormat="1" ht="30" customHeight="1" x14ac:dyDescent="0.25">
      <c r="B172" s="50"/>
      <c r="C172" s="51"/>
      <c r="D172" s="52">
        <v>3211</v>
      </c>
      <c r="E172" s="54" t="s">
        <v>33</v>
      </c>
      <c r="F172" s="162"/>
      <c r="G172" s="163"/>
      <c r="H172" s="163"/>
      <c r="I172" s="73">
        <f t="shared" si="48"/>
        <v>0</v>
      </c>
    </row>
    <row r="173" spans="2:9" s="55" customFormat="1" ht="30" customHeight="1" x14ac:dyDescent="0.25">
      <c r="B173" s="50"/>
      <c r="C173" s="51"/>
      <c r="D173" s="52">
        <v>3212</v>
      </c>
      <c r="E173" s="82" t="s">
        <v>104</v>
      </c>
      <c r="F173" s="162"/>
      <c r="G173" s="163"/>
      <c r="H173" s="163"/>
      <c r="I173" s="73">
        <f t="shared" si="48"/>
        <v>0</v>
      </c>
    </row>
    <row r="174" spans="2:9" s="55" customFormat="1" ht="30" customHeight="1" x14ac:dyDescent="0.25">
      <c r="B174" s="50"/>
      <c r="C174" s="51"/>
      <c r="D174" s="52">
        <v>3213</v>
      </c>
      <c r="E174" s="54" t="s">
        <v>105</v>
      </c>
      <c r="F174" s="162"/>
      <c r="G174" s="163"/>
      <c r="H174" s="163"/>
      <c r="I174" s="73">
        <f t="shared" si="48"/>
        <v>0</v>
      </c>
    </row>
    <row r="175" spans="2:9" s="55" customFormat="1" ht="30" customHeight="1" x14ac:dyDescent="0.25">
      <c r="B175" s="50"/>
      <c r="C175" s="51"/>
      <c r="D175" s="52">
        <v>3214</v>
      </c>
      <c r="E175" s="82" t="s">
        <v>106</v>
      </c>
      <c r="F175" s="162"/>
      <c r="G175" s="163"/>
      <c r="H175" s="163"/>
      <c r="I175" s="73">
        <f t="shared" si="48"/>
        <v>0</v>
      </c>
    </row>
    <row r="176" spans="2:9" s="44" customFormat="1" ht="30" customHeight="1" x14ac:dyDescent="0.25">
      <c r="B176" s="47"/>
      <c r="C176" s="48">
        <v>322</v>
      </c>
      <c r="D176" s="43"/>
      <c r="E176" s="49" t="s">
        <v>179</v>
      </c>
      <c r="F176" s="161">
        <f>F177+F178+F179+F180+F181+F182</f>
        <v>0</v>
      </c>
      <c r="G176" s="161">
        <f t="shared" ref="G176:H176" si="57">G177+G178+G179+G180+G181+G182</f>
        <v>0</v>
      </c>
      <c r="H176" s="161">
        <f t="shared" si="57"/>
        <v>0</v>
      </c>
      <c r="I176" s="73">
        <f t="shared" si="48"/>
        <v>0</v>
      </c>
    </row>
    <row r="177" spans="2:9" s="55" customFormat="1" ht="30" customHeight="1" x14ac:dyDescent="0.25">
      <c r="B177" s="50"/>
      <c r="C177" s="51"/>
      <c r="D177" s="52">
        <v>3221</v>
      </c>
      <c r="E177" s="54" t="s">
        <v>190</v>
      </c>
      <c r="F177" s="162"/>
      <c r="G177" s="163"/>
      <c r="H177" s="163"/>
      <c r="I177" s="73">
        <f t="shared" si="48"/>
        <v>0</v>
      </c>
    </row>
    <row r="178" spans="2:9" s="55" customFormat="1" ht="30" customHeight="1" x14ac:dyDescent="0.25">
      <c r="B178" s="50"/>
      <c r="C178" s="51"/>
      <c r="D178" s="52">
        <v>3222</v>
      </c>
      <c r="E178" s="54" t="s">
        <v>108</v>
      </c>
      <c r="F178" s="162"/>
      <c r="G178" s="163"/>
      <c r="H178" s="163"/>
      <c r="I178" s="73">
        <f t="shared" si="48"/>
        <v>0</v>
      </c>
    </row>
    <row r="179" spans="2:9" s="55" customFormat="1" ht="30" customHeight="1" x14ac:dyDescent="0.25">
      <c r="B179" s="50"/>
      <c r="C179" s="51"/>
      <c r="D179" s="52">
        <v>3223</v>
      </c>
      <c r="E179" s="54" t="s">
        <v>109</v>
      </c>
      <c r="F179" s="162"/>
      <c r="G179" s="163"/>
      <c r="H179" s="163"/>
      <c r="I179" s="73">
        <f t="shared" si="48"/>
        <v>0</v>
      </c>
    </row>
    <row r="180" spans="2:9" s="55" customFormat="1" ht="30" customHeight="1" x14ac:dyDescent="0.25">
      <c r="B180" s="50"/>
      <c r="C180" s="51"/>
      <c r="D180" s="52">
        <v>3224</v>
      </c>
      <c r="E180" s="82" t="s">
        <v>182</v>
      </c>
      <c r="F180" s="162"/>
      <c r="G180" s="163"/>
      <c r="H180" s="163"/>
      <c r="I180" s="73">
        <f t="shared" si="48"/>
        <v>0</v>
      </c>
    </row>
    <row r="181" spans="2:9" s="55" customFormat="1" ht="30" customHeight="1" x14ac:dyDescent="0.25">
      <c r="B181" s="50"/>
      <c r="C181" s="51"/>
      <c r="D181" s="52">
        <v>3225</v>
      </c>
      <c r="E181" s="54" t="s">
        <v>111</v>
      </c>
      <c r="F181" s="162"/>
      <c r="G181" s="163"/>
      <c r="H181" s="163"/>
      <c r="I181" s="73">
        <f t="shared" si="48"/>
        <v>0</v>
      </c>
    </row>
    <row r="182" spans="2:9" s="55" customFormat="1" ht="30" customHeight="1" x14ac:dyDescent="0.25">
      <c r="B182" s="50"/>
      <c r="C182" s="51"/>
      <c r="D182" s="52">
        <v>3227</v>
      </c>
      <c r="E182" s="54" t="s">
        <v>112</v>
      </c>
      <c r="F182" s="162"/>
      <c r="G182" s="163"/>
      <c r="H182" s="163"/>
      <c r="I182" s="73">
        <f t="shared" si="48"/>
        <v>0</v>
      </c>
    </row>
    <row r="183" spans="2:9" s="44" customFormat="1" ht="30" customHeight="1" x14ac:dyDescent="0.25">
      <c r="B183" s="47"/>
      <c r="C183" s="48">
        <v>323</v>
      </c>
      <c r="D183" s="43"/>
      <c r="E183" s="49" t="s">
        <v>113</v>
      </c>
      <c r="F183" s="161">
        <f>F184+F185+F186+F187+F188+F189+F190+F191+F192</f>
        <v>0</v>
      </c>
      <c r="G183" s="161">
        <f t="shared" ref="G183:H183" si="58">G184+G185+G186+G187+G188+G189+G190+G191+G192</f>
        <v>0</v>
      </c>
      <c r="H183" s="161">
        <f t="shared" si="58"/>
        <v>0</v>
      </c>
      <c r="I183" s="73">
        <f t="shared" si="48"/>
        <v>0</v>
      </c>
    </row>
    <row r="184" spans="2:9" s="55" customFormat="1" ht="30" customHeight="1" x14ac:dyDescent="0.25">
      <c r="B184" s="50"/>
      <c r="C184" s="51"/>
      <c r="D184" s="52">
        <v>3231</v>
      </c>
      <c r="E184" s="54" t="s">
        <v>115</v>
      </c>
      <c r="F184" s="162"/>
      <c r="G184" s="163"/>
      <c r="H184" s="163"/>
      <c r="I184" s="73">
        <f t="shared" si="48"/>
        <v>0</v>
      </c>
    </row>
    <row r="185" spans="2:9" s="55" customFormat="1" ht="30" customHeight="1" x14ac:dyDescent="0.25">
      <c r="B185" s="50"/>
      <c r="C185" s="51"/>
      <c r="D185" s="52">
        <v>3232</v>
      </c>
      <c r="E185" s="54" t="s">
        <v>116</v>
      </c>
      <c r="F185" s="162"/>
      <c r="G185" s="163"/>
      <c r="H185" s="163"/>
      <c r="I185" s="73">
        <f t="shared" si="48"/>
        <v>0</v>
      </c>
    </row>
    <row r="186" spans="2:9" s="55" customFormat="1" ht="30" customHeight="1" x14ac:dyDescent="0.25">
      <c r="B186" s="50"/>
      <c r="C186" s="51"/>
      <c r="D186" s="52">
        <v>3233</v>
      </c>
      <c r="E186" s="54" t="s">
        <v>117</v>
      </c>
      <c r="F186" s="162"/>
      <c r="G186" s="163"/>
      <c r="H186" s="163"/>
      <c r="I186" s="73">
        <f t="shared" si="48"/>
        <v>0</v>
      </c>
    </row>
    <row r="187" spans="2:9" s="55" customFormat="1" ht="30" customHeight="1" x14ac:dyDescent="0.25">
      <c r="B187" s="50"/>
      <c r="C187" s="51"/>
      <c r="D187" s="52">
        <v>3234</v>
      </c>
      <c r="E187" s="54" t="s">
        <v>118</v>
      </c>
      <c r="F187" s="162"/>
      <c r="G187" s="163"/>
      <c r="H187" s="163"/>
      <c r="I187" s="73">
        <f t="shared" si="48"/>
        <v>0</v>
      </c>
    </row>
    <row r="188" spans="2:9" s="55" customFormat="1" ht="30" customHeight="1" x14ac:dyDescent="0.25">
      <c r="B188" s="50"/>
      <c r="C188" s="51"/>
      <c r="D188" s="52">
        <v>3235</v>
      </c>
      <c r="E188" s="54" t="s">
        <v>119</v>
      </c>
      <c r="F188" s="162"/>
      <c r="G188" s="163"/>
      <c r="H188" s="163"/>
      <c r="I188" s="73">
        <f t="shared" si="48"/>
        <v>0</v>
      </c>
    </row>
    <row r="189" spans="2:9" s="55" customFormat="1" ht="30" customHeight="1" x14ac:dyDescent="0.25">
      <c r="B189" s="50"/>
      <c r="C189" s="51"/>
      <c r="D189" s="52">
        <v>3236</v>
      </c>
      <c r="E189" s="82" t="s">
        <v>183</v>
      </c>
      <c r="F189" s="162"/>
      <c r="G189" s="163"/>
      <c r="H189" s="163"/>
      <c r="I189" s="73">
        <f t="shared" si="48"/>
        <v>0</v>
      </c>
    </row>
    <row r="190" spans="2:9" s="55" customFormat="1" ht="30" customHeight="1" x14ac:dyDescent="0.25">
      <c r="B190" s="50"/>
      <c r="C190" s="51"/>
      <c r="D190" s="52">
        <v>3237</v>
      </c>
      <c r="E190" s="54" t="s">
        <v>123</v>
      </c>
      <c r="F190" s="162"/>
      <c r="G190" s="163"/>
      <c r="H190" s="163"/>
      <c r="I190" s="73">
        <f t="shared" si="48"/>
        <v>0</v>
      </c>
    </row>
    <row r="191" spans="2:9" s="55" customFormat="1" ht="30" customHeight="1" x14ac:dyDescent="0.25">
      <c r="B191" s="50"/>
      <c r="C191" s="51"/>
      <c r="D191" s="52">
        <v>3238</v>
      </c>
      <c r="E191" s="54" t="s">
        <v>121</v>
      </c>
      <c r="F191" s="162"/>
      <c r="G191" s="163"/>
      <c r="H191" s="163"/>
      <c r="I191" s="73">
        <f t="shared" si="48"/>
        <v>0</v>
      </c>
    </row>
    <row r="192" spans="2:9" s="55" customFormat="1" ht="30" customHeight="1" x14ac:dyDescent="0.25">
      <c r="B192" s="50"/>
      <c r="C192" s="51"/>
      <c r="D192" s="52">
        <v>3239</v>
      </c>
      <c r="E192" s="54" t="s">
        <v>122</v>
      </c>
      <c r="F192" s="162"/>
      <c r="G192" s="163"/>
      <c r="H192" s="163"/>
      <c r="I192" s="73">
        <f t="shared" si="48"/>
        <v>0</v>
      </c>
    </row>
    <row r="193" spans="1:9" s="44" customFormat="1" ht="30" customHeight="1" x14ac:dyDescent="0.25">
      <c r="B193" s="47"/>
      <c r="C193" s="48">
        <v>324</v>
      </c>
      <c r="D193" s="43"/>
      <c r="E193" s="62" t="s">
        <v>114</v>
      </c>
      <c r="F193" s="161">
        <f>F194</f>
        <v>0</v>
      </c>
      <c r="G193" s="161">
        <f t="shared" ref="G193:H193" si="59">G194</f>
        <v>0</v>
      </c>
      <c r="H193" s="161">
        <f t="shared" si="59"/>
        <v>0</v>
      </c>
      <c r="I193" s="73">
        <f t="shared" si="48"/>
        <v>0</v>
      </c>
    </row>
    <row r="194" spans="1:9" s="55" customFormat="1" ht="30" customHeight="1" x14ac:dyDescent="0.25">
      <c r="B194" s="50"/>
      <c r="C194" s="51"/>
      <c r="D194" s="52">
        <v>3241</v>
      </c>
      <c r="E194" s="82" t="s">
        <v>114</v>
      </c>
      <c r="F194" s="162"/>
      <c r="G194" s="163"/>
      <c r="H194" s="163"/>
      <c r="I194" s="73">
        <f t="shared" si="48"/>
        <v>0</v>
      </c>
    </row>
    <row r="195" spans="1:9" s="44" customFormat="1" ht="30" customHeight="1" x14ac:dyDescent="0.25">
      <c r="B195" s="47"/>
      <c r="C195" s="48">
        <v>329</v>
      </c>
      <c r="D195" s="43"/>
      <c r="E195" s="49" t="s">
        <v>184</v>
      </c>
      <c r="F195" s="161">
        <f>F196+F197+F198+F199+F200+F201+F202</f>
        <v>0</v>
      </c>
      <c r="G195" s="161">
        <f t="shared" ref="G195:H195" si="60">G196+G197+G198+G199+G200+G201+G202</f>
        <v>0</v>
      </c>
      <c r="H195" s="161">
        <f t="shared" si="60"/>
        <v>0</v>
      </c>
      <c r="I195" s="73">
        <f t="shared" si="48"/>
        <v>0</v>
      </c>
    </row>
    <row r="196" spans="1:9" s="55" customFormat="1" ht="30" customHeight="1" x14ac:dyDescent="0.25">
      <c r="B196" s="50"/>
      <c r="C196" s="51"/>
      <c r="D196" s="52">
        <v>3291</v>
      </c>
      <c r="E196" s="82" t="s">
        <v>185</v>
      </c>
      <c r="F196" s="162"/>
      <c r="G196" s="163"/>
      <c r="H196" s="163"/>
      <c r="I196" s="73">
        <f t="shared" si="48"/>
        <v>0</v>
      </c>
    </row>
    <row r="197" spans="1:9" s="55" customFormat="1" ht="30" customHeight="1" x14ac:dyDescent="0.25">
      <c r="B197" s="50"/>
      <c r="C197" s="51"/>
      <c r="D197" s="52">
        <v>3292</v>
      </c>
      <c r="E197" s="54" t="s">
        <v>126</v>
      </c>
      <c r="F197" s="162"/>
      <c r="G197" s="163"/>
      <c r="H197" s="163"/>
      <c r="I197" s="73">
        <f t="shared" si="48"/>
        <v>0</v>
      </c>
    </row>
    <row r="198" spans="1:9" s="55" customFormat="1" ht="30" customHeight="1" x14ac:dyDescent="0.25">
      <c r="B198" s="50"/>
      <c r="C198" s="51"/>
      <c r="D198" s="52">
        <v>3293</v>
      </c>
      <c r="E198" s="54" t="s">
        <v>127</v>
      </c>
      <c r="F198" s="162"/>
      <c r="G198" s="163"/>
      <c r="H198" s="163"/>
      <c r="I198" s="73">
        <f t="shared" si="48"/>
        <v>0</v>
      </c>
    </row>
    <row r="199" spans="1:9" s="55" customFormat="1" ht="30" customHeight="1" x14ac:dyDescent="0.25">
      <c r="B199" s="50"/>
      <c r="C199" s="51"/>
      <c r="D199" s="52">
        <v>3294</v>
      </c>
      <c r="E199" s="54" t="s">
        <v>128</v>
      </c>
      <c r="F199" s="162"/>
      <c r="G199" s="163"/>
      <c r="H199" s="163"/>
      <c r="I199" s="73">
        <f t="shared" si="48"/>
        <v>0</v>
      </c>
    </row>
    <row r="200" spans="1:9" s="55" customFormat="1" ht="30" customHeight="1" x14ac:dyDescent="0.25">
      <c r="B200" s="50"/>
      <c r="C200" s="51"/>
      <c r="D200" s="52">
        <v>3295</v>
      </c>
      <c r="E200" s="54" t="s">
        <v>129</v>
      </c>
      <c r="F200" s="162"/>
      <c r="G200" s="163"/>
      <c r="H200" s="163"/>
      <c r="I200" s="73">
        <f t="shared" si="48"/>
        <v>0</v>
      </c>
    </row>
    <row r="201" spans="1:9" s="55" customFormat="1" ht="30" customHeight="1" x14ac:dyDescent="0.25">
      <c r="B201" s="50"/>
      <c r="C201" s="51"/>
      <c r="D201" s="52">
        <v>3296</v>
      </c>
      <c r="E201" s="54" t="s">
        <v>130</v>
      </c>
      <c r="F201" s="162"/>
      <c r="G201" s="163"/>
      <c r="H201" s="163"/>
      <c r="I201" s="73">
        <f t="shared" si="48"/>
        <v>0</v>
      </c>
    </row>
    <row r="202" spans="1:9" s="55" customFormat="1" ht="30" customHeight="1" x14ac:dyDescent="0.25">
      <c r="B202" s="50"/>
      <c r="C202" s="51"/>
      <c r="D202" s="52">
        <v>3299</v>
      </c>
      <c r="E202" s="54" t="s">
        <v>184</v>
      </c>
      <c r="F202" s="162"/>
      <c r="G202" s="163"/>
      <c r="H202" s="163"/>
      <c r="I202" s="73">
        <f t="shared" si="48"/>
        <v>0</v>
      </c>
    </row>
    <row r="203" spans="1:9" s="59" customFormat="1" ht="30" customHeight="1" x14ac:dyDescent="0.25">
      <c r="B203" s="56">
        <v>34</v>
      </c>
      <c r="C203" s="57"/>
      <c r="D203" s="58"/>
      <c r="E203" s="81" t="s">
        <v>131</v>
      </c>
      <c r="F203" s="160">
        <f>F204</f>
        <v>0</v>
      </c>
      <c r="G203" s="160">
        <f t="shared" ref="G203:H203" si="61">G204</f>
        <v>0</v>
      </c>
      <c r="H203" s="160">
        <f t="shared" si="61"/>
        <v>0</v>
      </c>
      <c r="I203" s="73">
        <f t="shared" si="48"/>
        <v>0</v>
      </c>
    </row>
    <row r="204" spans="1:9" s="44" customFormat="1" ht="30" customHeight="1" x14ac:dyDescent="0.25">
      <c r="B204" s="47"/>
      <c r="C204" s="48">
        <v>343</v>
      </c>
      <c r="D204" s="43"/>
      <c r="E204" s="49" t="s">
        <v>186</v>
      </c>
      <c r="F204" s="161">
        <f>F205+F206+F207</f>
        <v>0</v>
      </c>
      <c r="G204" s="161">
        <f t="shared" ref="G204:H204" si="62">G205+G206+G207</f>
        <v>0</v>
      </c>
      <c r="H204" s="161">
        <f t="shared" si="62"/>
        <v>0</v>
      </c>
      <c r="I204" s="73">
        <f t="shared" si="48"/>
        <v>0</v>
      </c>
    </row>
    <row r="205" spans="1:9" s="55" customFormat="1" ht="30" customHeight="1" x14ac:dyDescent="0.25">
      <c r="B205" s="50"/>
      <c r="C205" s="51"/>
      <c r="D205" s="52">
        <v>3431</v>
      </c>
      <c r="E205" s="54" t="s">
        <v>191</v>
      </c>
      <c r="F205" s="162"/>
      <c r="G205" s="162"/>
      <c r="H205" s="162"/>
      <c r="I205" s="73">
        <f t="shared" si="48"/>
        <v>0</v>
      </c>
    </row>
    <row r="206" spans="1:9" s="55" customFormat="1" ht="30" customHeight="1" x14ac:dyDescent="0.25">
      <c r="B206" s="50"/>
      <c r="C206" s="51"/>
      <c r="D206" s="52">
        <v>3433</v>
      </c>
      <c r="E206" s="54" t="s">
        <v>134</v>
      </c>
      <c r="F206" s="162"/>
      <c r="G206" s="162"/>
      <c r="H206" s="162"/>
      <c r="I206" s="73">
        <f t="shared" si="48"/>
        <v>0</v>
      </c>
    </row>
    <row r="207" spans="1:9" s="55" customFormat="1" ht="30" customHeight="1" x14ac:dyDescent="0.25">
      <c r="B207" s="50"/>
      <c r="C207" s="51"/>
      <c r="D207" s="52">
        <v>3434</v>
      </c>
      <c r="E207" s="54" t="s">
        <v>135</v>
      </c>
      <c r="F207" s="162"/>
      <c r="G207" s="162"/>
      <c r="H207" s="162"/>
      <c r="I207" s="73">
        <f t="shared" si="48"/>
        <v>0</v>
      </c>
    </row>
    <row r="208" spans="1:9" s="55" customFormat="1" ht="15.75" customHeight="1" x14ac:dyDescent="0.25">
      <c r="A208" s="55" t="s">
        <v>192</v>
      </c>
      <c r="B208" s="274" t="s">
        <v>214</v>
      </c>
      <c r="C208" s="275"/>
      <c r="D208" s="276"/>
      <c r="E208" s="95" t="s">
        <v>215</v>
      </c>
      <c r="F208" s="158">
        <f>F210+F218+F251</f>
        <v>0</v>
      </c>
      <c r="G208" s="158">
        <f t="shared" ref="G208" si="63">G210+G218+G251</f>
        <v>0</v>
      </c>
      <c r="H208" s="158">
        <f>H210+H218+H251</f>
        <v>0</v>
      </c>
      <c r="I208" s="96">
        <f t="shared" si="48"/>
        <v>0</v>
      </c>
    </row>
    <row r="209" spans="2:9" s="116" customFormat="1" ht="15.75" customHeight="1" x14ac:dyDescent="0.25">
      <c r="B209" s="119">
        <v>3</v>
      </c>
      <c r="C209" s="120"/>
      <c r="D209" s="121"/>
      <c r="E209" s="118" t="s">
        <v>221</v>
      </c>
      <c r="F209" s="160">
        <f>F210+F218+F251</f>
        <v>0</v>
      </c>
      <c r="G209" s="160">
        <f t="shared" ref="G209:H209" si="64">G210+G218+G251</f>
        <v>0</v>
      </c>
      <c r="H209" s="160">
        <f t="shared" si="64"/>
        <v>0</v>
      </c>
      <c r="I209" s="73">
        <f t="shared" si="48"/>
        <v>0</v>
      </c>
    </row>
    <row r="210" spans="2:9" s="59" customFormat="1" ht="30" customHeight="1" x14ac:dyDescent="0.25">
      <c r="B210" s="262">
        <v>31</v>
      </c>
      <c r="C210" s="262"/>
      <c r="D210" s="262"/>
      <c r="E210" s="61" t="s">
        <v>5</v>
      </c>
      <c r="F210" s="160">
        <f>F211+F213+F215</f>
        <v>0</v>
      </c>
      <c r="G210" s="160">
        <f t="shared" ref="G210:H210" si="65">G211+G213+G215</f>
        <v>0</v>
      </c>
      <c r="H210" s="160">
        <f t="shared" si="65"/>
        <v>0</v>
      </c>
      <c r="I210" s="73">
        <f t="shared" ref="I210:I255" si="66">IFERROR(H210/G210*100,0)</f>
        <v>0</v>
      </c>
    </row>
    <row r="211" spans="2:9" s="44" customFormat="1" ht="30" customHeight="1" x14ac:dyDescent="0.25">
      <c r="B211" s="47"/>
      <c r="C211" s="48">
        <v>311</v>
      </c>
      <c r="D211" s="43"/>
      <c r="E211" s="46" t="s">
        <v>180</v>
      </c>
      <c r="F211" s="161">
        <f>F212</f>
        <v>0</v>
      </c>
      <c r="G211" s="161">
        <f t="shared" ref="G211:H211" si="67">G212</f>
        <v>0</v>
      </c>
      <c r="H211" s="161">
        <f t="shared" si="67"/>
        <v>0</v>
      </c>
      <c r="I211" s="73">
        <f t="shared" si="66"/>
        <v>0</v>
      </c>
    </row>
    <row r="212" spans="2:9" s="55" customFormat="1" ht="30" customHeight="1" x14ac:dyDescent="0.25">
      <c r="B212" s="50"/>
      <c r="C212" s="51"/>
      <c r="D212" s="52">
        <v>3111</v>
      </c>
      <c r="E212" s="54" t="s">
        <v>31</v>
      </c>
      <c r="F212" s="162"/>
      <c r="G212" s="163"/>
      <c r="H212" s="163"/>
      <c r="I212" s="73">
        <f t="shared" si="66"/>
        <v>0</v>
      </c>
    </row>
    <row r="213" spans="2:9" s="44" customFormat="1" ht="30" customHeight="1" x14ac:dyDescent="0.25">
      <c r="B213" s="47"/>
      <c r="C213" s="48">
        <v>312</v>
      </c>
      <c r="D213" s="80"/>
      <c r="E213" s="49" t="s">
        <v>101</v>
      </c>
      <c r="F213" s="161">
        <f>F214</f>
        <v>0</v>
      </c>
      <c r="G213" s="161">
        <f t="shared" ref="G213:H213" si="68">G214</f>
        <v>0</v>
      </c>
      <c r="H213" s="161">
        <f t="shared" si="68"/>
        <v>0</v>
      </c>
      <c r="I213" s="73">
        <f t="shared" si="66"/>
        <v>0</v>
      </c>
    </row>
    <row r="214" spans="2:9" s="55" customFormat="1" ht="30" customHeight="1" x14ac:dyDescent="0.25">
      <c r="B214" s="50"/>
      <c r="C214" s="51"/>
      <c r="D214" s="52">
        <v>3121</v>
      </c>
      <c r="E214" s="54" t="s">
        <v>101</v>
      </c>
      <c r="F214" s="162"/>
      <c r="G214" s="163"/>
      <c r="H214" s="163"/>
      <c r="I214" s="73">
        <f t="shared" si="66"/>
        <v>0</v>
      </c>
    </row>
    <row r="215" spans="2:9" s="44" customFormat="1" ht="30" customHeight="1" x14ac:dyDescent="0.25">
      <c r="B215" s="47"/>
      <c r="C215" s="48">
        <v>313</v>
      </c>
      <c r="D215" s="43"/>
      <c r="E215" s="49" t="s">
        <v>181</v>
      </c>
      <c r="F215" s="161">
        <f>F216+F217</f>
        <v>0</v>
      </c>
      <c r="G215" s="161">
        <f t="shared" ref="G215" si="69">G216+G217</f>
        <v>0</v>
      </c>
      <c r="H215" s="161">
        <f t="shared" ref="H215" si="70">H216+H217</f>
        <v>0</v>
      </c>
      <c r="I215" s="73">
        <f t="shared" si="66"/>
        <v>0</v>
      </c>
    </row>
    <row r="216" spans="2:9" s="44" customFormat="1" ht="30" customHeight="1" x14ac:dyDescent="0.25">
      <c r="B216" s="47"/>
      <c r="C216" s="48"/>
      <c r="D216" s="43">
        <v>3131</v>
      </c>
      <c r="E216" s="49" t="s">
        <v>208</v>
      </c>
      <c r="F216" s="164"/>
      <c r="G216" s="164"/>
      <c r="H216" s="164"/>
      <c r="I216" s="73">
        <f t="shared" si="66"/>
        <v>0</v>
      </c>
    </row>
    <row r="217" spans="2:9" s="55" customFormat="1" ht="30" customHeight="1" x14ac:dyDescent="0.25">
      <c r="B217" s="50"/>
      <c r="C217" s="51"/>
      <c r="D217" s="52">
        <v>3132</v>
      </c>
      <c r="E217" s="9" t="s">
        <v>175</v>
      </c>
      <c r="F217" s="162"/>
      <c r="G217" s="163"/>
      <c r="H217" s="163"/>
      <c r="I217" s="73">
        <f t="shared" si="66"/>
        <v>0</v>
      </c>
    </row>
    <row r="218" spans="2:9" s="59" customFormat="1" ht="30" customHeight="1" x14ac:dyDescent="0.25">
      <c r="B218" s="56">
        <v>32</v>
      </c>
      <c r="C218" s="57"/>
      <c r="D218" s="58"/>
      <c r="E218" s="81" t="s">
        <v>14</v>
      </c>
      <c r="F218" s="160">
        <f>F219+F224+F231+F241+F243</f>
        <v>0</v>
      </c>
      <c r="G218" s="160">
        <f t="shared" ref="G218:H218" si="71">G219+G224+G231+G241+G243</f>
        <v>0</v>
      </c>
      <c r="H218" s="160">
        <f t="shared" si="71"/>
        <v>0</v>
      </c>
      <c r="I218" s="73">
        <f t="shared" si="66"/>
        <v>0</v>
      </c>
    </row>
    <row r="219" spans="2:9" s="44" customFormat="1" ht="30" customHeight="1" x14ac:dyDescent="0.25">
      <c r="B219" s="47"/>
      <c r="C219" s="48">
        <v>321</v>
      </c>
      <c r="D219" s="43"/>
      <c r="E219" s="49" t="s">
        <v>32</v>
      </c>
      <c r="F219" s="161">
        <f>F220+F221+F222+F223</f>
        <v>0</v>
      </c>
      <c r="G219" s="161">
        <f t="shared" ref="G219:H219" si="72">G220+G221+G222+G223</f>
        <v>0</v>
      </c>
      <c r="H219" s="161">
        <f t="shared" si="72"/>
        <v>0</v>
      </c>
      <c r="I219" s="73">
        <f t="shared" si="66"/>
        <v>0</v>
      </c>
    </row>
    <row r="220" spans="2:9" s="55" customFormat="1" ht="30" customHeight="1" x14ac:dyDescent="0.25">
      <c r="B220" s="50"/>
      <c r="C220" s="51"/>
      <c r="D220" s="52">
        <v>3211</v>
      </c>
      <c r="E220" s="54" t="s">
        <v>33</v>
      </c>
      <c r="F220" s="162"/>
      <c r="G220" s="163"/>
      <c r="H220" s="163"/>
      <c r="I220" s="73">
        <f t="shared" si="66"/>
        <v>0</v>
      </c>
    </row>
    <row r="221" spans="2:9" s="55" customFormat="1" ht="30" customHeight="1" x14ac:dyDescent="0.25">
      <c r="B221" s="50"/>
      <c r="C221" s="51"/>
      <c r="D221" s="52">
        <v>3212</v>
      </c>
      <c r="E221" s="82" t="s">
        <v>104</v>
      </c>
      <c r="F221" s="162"/>
      <c r="G221" s="163"/>
      <c r="H221" s="163"/>
      <c r="I221" s="73">
        <f t="shared" si="66"/>
        <v>0</v>
      </c>
    </row>
    <row r="222" spans="2:9" s="55" customFormat="1" ht="30" customHeight="1" x14ac:dyDescent="0.25">
      <c r="B222" s="50"/>
      <c r="C222" s="51"/>
      <c r="D222" s="52">
        <v>3213</v>
      </c>
      <c r="E222" s="54" t="s">
        <v>105</v>
      </c>
      <c r="F222" s="162"/>
      <c r="G222" s="163"/>
      <c r="H222" s="163"/>
      <c r="I222" s="73">
        <f t="shared" si="66"/>
        <v>0</v>
      </c>
    </row>
    <row r="223" spans="2:9" s="55" customFormat="1" ht="30" customHeight="1" x14ac:dyDescent="0.25">
      <c r="B223" s="50"/>
      <c r="C223" s="51"/>
      <c r="D223" s="52">
        <v>3214</v>
      </c>
      <c r="E223" s="82" t="s">
        <v>106</v>
      </c>
      <c r="F223" s="162"/>
      <c r="G223" s="163"/>
      <c r="H223" s="163"/>
      <c r="I223" s="73">
        <f t="shared" si="66"/>
        <v>0</v>
      </c>
    </row>
    <row r="224" spans="2:9" s="44" customFormat="1" ht="30" customHeight="1" x14ac:dyDescent="0.25">
      <c r="B224" s="47"/>
      <c r="C224" s="48">
        <v>322</v>
      </c>
      <c r="D224" s="43"/>
      <c r="E224" s="49" t="s">
        <v>179</v>
      </c>
      <c r="F224" s="161">
        <f>F225+F226+F227+F228+F229+F230</f>
        <v>0</v>
      </c>
      <c r="G224" s="161">
        <f t="shared" ref="G224:H224" si="73">G225+G226+G227+G228+G229+G230</f>
        <v>0</v>
      </c>
      <c r="H224" s="161">
        <f t="shared" si="73"/>
        <v>0</v>
      </c>
      <c r="I224" s="73">
        <f t="shared" si="66"/>
        <v>0</v>
      </c>
    </row>
    <row r="225" spans="2:9" s="55" customFormat="1" ht="30" customHeight="1" x14ac:dyDescent="0.25">
      <c r="B225" s="50"/>
      <c r="C225" s="51"/>
      <c r="D225" s="52">
        <v>3221</v>
      </c>
      <c r="E225" s="54" t="s">
        <v>190</v>
      </c>
      <c r="F225" s="162"/>
      <c r="G225" s="163"/>
      <c r="H225" s="163"/>
      <c r="I225" s="73">
        <f t="shared" si="66"/>
        <v>0</v>
      </c>
    </row>
    <row r="226" spans="2:9" s="55" customFormat="1" ht="30" customHeight="1" x14ac:dyDescent="0.25">
      <c r="B226" s="50"/>
      <c r="C226" s="51"/>
      <c r="D226" s="52">
        <v>3222</v>
      </c>
      <c r="E226" s="54" t="s">
        <v>108</v>
      </c>
      <c r="F226" s="162"/>
      <c r="G226" s="163"/>
      <c r="H226" s="163"/>
      <c r="I226" s="73">
        <f t="shared" si="66"/>
        <v>0</v>
      </c>
    </row>
    <row r="227" spans="2:9" s="55" customFormat="1" ht="30" customHeight="1" x14ac:dyDescent="0.25">
      <c r="B227" s="50"/>
      <c r="C227" s="51"/>
      <c r="D227" s="52">
        <v>3223</v>
      </c>
      <c r="E227" s="54" t="s">
        <v>109</v>
      </c>
      <c r="F227" s="162"/>
      <c r="G227" s="162"/>
      <c r="H227" s="163"/>
      <c r="I227" s="73">
        <f t="shared" si="66"/>
        <v>0</v>
      </c>
    </row>
    <row r="228" spans="2:9" s="55" customFormat="1" ht="30" customHeight="1" x14ac:dyDescent="0.25">
      <c r="B228" s="50"/>
      <c r="C228" s="51"/>
      <c r="D228" s="52">
        <v>3224</v>
      </c>
      <c r="E228" s="82" t="s">
        <v>182</v>
      </c>
      <c r="F228" s="162"/>
      <c r="G228" s="162"/>
      <c r="H228" s="163"/>
      <c r="I228" s="73">
        <f t="shared" si="66"/>
        <v>0</v>
      </c>
    </row>
    <row r="229" spans="2:9" s="55" customFormat="1" ht="30" customHeight="1" x14ac:dyDescent="0.25">
      <c r="B229" s="50"/>
      <c r="C229" s="51"/>
      <c r="D229" s="52">
        <v>3225</v>
      </c>
      <c r="E229" s="54" t="s">
        <v>111</v>
      </c>
      <c r="F229" s="162"/>
      <c r="G229" s="162"/>
      <c r="H229" s="163"/>
      <c r="I229" s="73">
        <f t="shared" si="66"/>
        <v>0</v>
      </c>
    </row>
    <row r="230" spans="2:9" s="55" customFormat="1" ht="30" customHeight="1" x14ac:dyDescent="0.25">
      <c r="B230" s="50"/>
      <c r="C230" s="51"/>
      <c r="D230" s="52">
        <v>3227</v>
      </c>
      <c r="E230" s="54" t="s">
        <v>112</v>
      </c>
      <c r="F230" s="162"/>
      <c r="G230" s="162"/>
      <c r="H230" s="163"/>
      <c r="I230" s="73">
        <f t="shared" si="66"/>
        <v>0</v>
      </c>
    </row>
    <row r="231" spans="2:9" s="44" customFormat="1" ht="30" customHeight="1" x14ac:dyDescent="0.25">
      <c r="B231" s="47"/>
      <c r="C231" s="48">
        <v>323</v>
      </c>
      <c r="D231" s="43"/>
      <c r="E231" s="49" t="s">
        <v>113</v>
      </c>
      <c r="F231" s="161">
        <f>F232+F233+F234+F235+F236+F237+F238+F239+F240</f>
        <v>0</v>
      </c>
      <c r="G231" s="161">
        <f t="shared" ref="G231:H231" si="74">G232+G233+G234+G235+G236+G237+G238+G239+G240</f>
        <v>0</v>
      </c>
      <c r="H231" s="161">
        <f t="shared" si="74"/>
        <v>0</v>
      </c>
      <c r="I231" s="73">
        <f t="shared" si="66"/>
        <v>0</v>
      </c>
    </row>
    <row r="232" spans="2:9" s="55" customFormat="1" ht="30" customHeight="1" x14ac:dyDescent="0.25">
      <c r="B232" s="50"/>
      <c r="C232" s="51"/>
      <c r="D232" s="52">
        <v>3231</v>
      </c>
      <c r="E232" s="54" t="s">
        <v>115</v>
      </c>
      <c r="F232" s="162"/>
      <c r="G232" s="163"/>
      <c r="H232" s="163"/>
      <c r="I232" s="73">
        <f t="shared" si="66"/>
        <v>0</v>
      </c>
    </row>
    <row r="233" spans="2:9" s="55" customFormat="1" ht="30" customHeight="1" x14ac:dyDescent="0.25">
      <c r="B233" s="50"/>
      <c r="C233" s="51"/>
      <c r="D233" s="52">
        <v>3232</v>
      </c>
      <c r="E233" s="54" t="s">
        <v>116</v>
      </c>
      <c r="F233" s="162"/>
      <c r="G233" s="163"/>
      <c r="H233" s="163"/>
      <c r="I233" s="73">
        <f t="shared" si="66"/>
        <v>0</v>
      </c>
    </row>
    <row r="234" spans="2:9" s="55" customFormat="1" ht="30" customHeight="1" x14ac:dyDescent="0.25">
      <c r="B234" s="50"/>
      <c r="C234" s="51"/>
      <c r="D234" s="52">
        <v>3233</v>
      </c>
      <c r="E234" s="54" t="s">
        <v>117</v>
      </c>
      <c r="F234" s="162"/>
      <c r="G234" s="163"/>
      <c r="H234" s="163"/>
      <c r="I234" s="73">
        <f t="shared" si="66"/>
        <v>0</v>
      </c>
    </row>
    <row r="235" spans="2:9" s="55" customFormat="1" ht="30" customHeight="1" x14ac:dyDescent="0.25">
      <c r="B235" s="50"/>
      <c r="C235" s="51"/>
      <c r="D235" s="52">
        <v>3234</v>
      </c>
      <c r="E235" s="54" t="s">
        <v>118</v>
      </c>
      <c r="F235" s="162"/>
      <c r="G235" s="163"/>
      <c r="H235" s="163"/>
      <c r="I235" s="73">
        <f t="shared" si="66"/>
        <v>0</v>
      </c>
    </row>
    <row r="236" spans="2:9" s="55" customFormat="1" ht="30" customHeight="1" x14ac:dyDescent="0.25">
      <c r="B236" s="50"/>
      <c r="C236" s="51"/>
      <c r="D236" s="52">
        <v>3235</v>
      </c>
      <c r="E236" s="54" t="s">
        <v>119</v>
      </c>
      <c r="F236" s="162"/>
      <c r="G236" s="163"/>
      <c r="H236" s="163"/>
      <c r="I236" s="73">
        <f t="shared" si="66"/>
        <v>0</v>
      </c>
    </row>
    <row r="237" spans="2:9" s="55" customFormat="1" ht="30" customHeight="1" x14ac:dyDescent="0.25">
      <c r="B237" s="50"/>
      <c r="C237" s="51"/>
      <c r="D237" s="52">
        <v>3236</v>
      </c>
      <c r="E237" s="82" t="s">
        <v>183</v>
      </c>
      <c r="F237" s="162"/>
      <c r="G237" s="163"/>
      <c r="H237" s="163"/>
      <c r="I237" s="73">
        <f t="shared" si="66"/>
        <v>0</v>
      </c>
    </row>
    <row r="238" spans="2:9" s="55" customFormat="1" ht="30" customHeight="1" x14ac:dyDescent="0.25">
      <c r="B238" s="50"/>
      <c r="C238" s="51"/>
      <c r="D238" s="52">
        <v>3237</v>
      </c>
      <c r="E238" s="54" t="s">
        <v>123</v>
      </c>
      <c r="F238" s="162"/>
      <c r="G238" s="163"/>
      <c r="H238" s="163"/>
      <c r="I238" s="73">
        <f t="shared" si="66"/>
        <v>0</v>
      </c>
    </row>
    <row r="239" spans="2:9" s="55" customFormat="1" ht="30" customHeight="1" x14ac:dyDescent="0.25">
      <c r="B239" s="50"/>
      <c r="C239" s="51"/>
      <c r="D239" s="52">
        <v>3238</v>
      </c>
      <c r="E239" s="54" t="s">
        <v>121</v>
      </c>
      <c r="F239" s="162"/>
      <c r="G239" s="163"/>
      <c r="H239" s="163"/>
      <c r="I239" s="73">
        <f t="shared" si="66"/>
        <v>0</v>
      </c>
    </row>
    <row r="240" spans="2:9" s="55" customFormat="1" ht="30" customHeight="1" x14ac:dyDescent="0.25">
      <c r="B240" s="50"/>
      <c r="C240" s="51"/>
      <c r="D240" s="52">
        <v>3239</v>
      </c>
      <c r="E240" s="54" t="s">
        <v>122</v>
      </c>
      <c r="F240" s="162"/>
      <c r="G240" s="163"/>
      <c r="H240" s="163"/>
      <c r="I240" s="73">
        <f t="shared" si="66"/>
        <v>0</v>
      </c>
    </row>
    <row r="241" spans="2:9" s="44" customFormat="1" ht="30" customHeight="1" x14ac:dyDescent="0.25">
      <c r="B241" s="47"/>
      <c r="C241" s="48">
        <v>324</v>
      </c>
      <c r="D241" s="43"/>
      <c r="E241" s="62" t="s">
        <v>114</v>
      </c>
      <c r="F241" s="161">
        <f>F242</f>
        <v>0</v>
      </c>
      <c r="G241" s="161">
        <f t="shared" ref="G241:H241" si="75">G242</f>
        <v>0</v>
      </c>
      <c r="H241" s="161">
        <f t="shared" si="75"/>
        <v>0</v>
      </c>
      <c r="I241" s="73">
        <f t="shared" si="66"/>
        <v>0</v>
      </c>
    </row>
    <row r="242" spans="2:9" s="55" customFormat="1" ht="30" customHeight="1" x14ac:dyDescent="0.25">
      <c r="B242" s="50"/>
      <c r="C242" s="51"/>
      <c r="D242" s="52">
        <v>3241</v>
      </c>
      <c r="E242" s="82" t="s">
        <v>114</v>
      </c>
      <c r="F242" s="162"/>
      <c r="G242" s="163"/>
      <c r="H242" s="163"/>
      <c r="I242" s="73">
        <f t="shared" si="66"/>
        <v>0</v>
      </c>
    </row>
    <row r="243" spans="2:9" s="44" customFormat="1" ht="30" customHeight="1" x14ac:dyDescent="0.25">
      <c r="B243" s="47"/>
      <c r="C243" s="48">
        <v>329</v>
      </c>
      <c r="D243" s="43"/>
      <c r="E243" s="49" t="s">
        <v>184</v>
      </c>
      <c r="F243" s="161">
        <f>F244+F245+F246+F247+F248+F249+F250</f>
        <v>0</v>
      </c>
      <c r="G243" s="161">
        <f t="shared" ref="G243:H243" si="76">G244+G245+G246+G247+G248+G249+G250</f>
        <v>0</v>
      </c>
      <c r="H243" s="161">
        <f t="shared" si="76"/>
        <v>0</v>
      </c>
      <c r="I243" s="73">
        <f t="shared" si="66"/>
        <v>0</v>
      </c>
    </row>
    <row r="244" spans="2:9" s="55" customFormat="1" ht="30" customHeight="1" x14ac:dyDescent="0.25">
      <c r="B244" s="50"/>
      <c r="C244" s="51"/>
      <c r="D244" s="52">
        <v>3291</v>
      </c>
      <c r="E244" s="82" t="s">
        <v>185</v>
      </c>
      <c r="F244" s="162"/>
      <c r="G244" s="163"/>
      <c r="H244" s="163"/>
      <c r="I244" s="73">
        <f t="shared" si="66"/>
        <v>0</v>
      </c>
    </row>
    <row r="245" spans="2:9" s="55" customFormat="1" ht="30" customHeight="1" x14ac:dyDescent="0.25">
      <c r="B245" s="50"/>
      <c r="C245" s="51"/>
      <c r="D245" s="52">
        <v>3292</v>
      </c>
      <c r="E245" s="54" t="s">
        <v>126</v>
      </c>
      <c r="F245" s="162"/>
      <c r="G245" s="163"/>
      <c r="H245" s="163"/>
      <c r="I245" s="73">
        <f t="shared" si="66"/>
        <v>0</v>
      </c>
    </row>
    <row r="246" spans="2:9" s="55" customFormat="1" ht="30" customHeight="1" x14ac:dyDescent="0.25">
      <c r="B246" s="50"/>
      <c r="C246" s="51"/>
      <c r="D246" s="52">
        <v>3293</v>
      </c>
      <c r="E246" s="54" t="s">
        <v>127</v>
      </c>
      <c r="F246" s="162"/>
      <c r="G246" s="163"/>
      <c r="H246" s="163"/>
      <c r="I246" s="73">
        <f t="shared" si="66"/>
        <v>0</v>
      </c>
    </row>
    <row r="247" spans="2:9" s="55" customFormat="1" ht="30" customHeight="1" x14ac:dyDescent="0.25">
      <c r="B247" s="50"/>
      <c r="C247" s="51"/>
      <c r="D247" s="52">
        <v>3294</v>
      </c>
      <c r="E247" s="54" t="s">
        <v>128</v>
      </c>
      <c r="F247" s="162"/>
      <c r="G247" s="163"/>
      <c r="H247" s="163"/>
      <c r="I247" s="73">
        <f t="shared" si="66"/>
        <v>0</v>
      </c>
    </row>
    <row r="248" spans="2:9" s="55" customFormat="1" ht="30" customHeight="1" x14ac:dyDescent="0.25">
      <c r="B248" s="50"/>
      <c r="C248" s="51"/>
      <c r="D248" s="52">
        <v>3295</v>
      </c>
      <c r="E248" s="54" t="s">
        <v>129</v>
      </c>
      <c r="F248" s="162"/>
      <c r="G248" s="163"/>
      <c r="H248" s="163"/>
      <c r="I248" s="73">
        <f t="shared" si="66"/>
        <v>0</v>
      </c>
    </row>
    <row r="249" spans="2:9" s="55" customFormat="1" ht="30" customHeight="1" x14ac:dyDescent="0.25">
      <c r="B249" s="50"/>
      <c r="C249" s="51"/>
      <c r="D249" s="52">
        <v>3296</v>
      </c>
      <c r="E249" s="54" t="s">
        <v>130</v>
      </c>
      <c r="F249" s="162"/>
      <c r="G249" s="163"/>
      <c r="H249" s="163"/>
      <c r="I249" s="73">
        <f t="shared" si="66"/>
        <v>0</v>
      </c>
    </row>
    <row r="250" spans="2:9" s="55" customFormat="1" ht="30" customHeight="1" x14ac:dyDescent="0.25">
      <c r="B250" s="50"/>
      <c r="C250" s="51"/>
      <c r="D250" s="52">
        <v>3299</v>
      </c>
      <c r="E250" s="54" t="s">
        <v>184</v>
      </c>
      <c r="F250" s="162"/>
      <c r="G250" s="163"/>
      <c r="H250" s="163"/>
      <c r="I250" s="73">
        <f t="shared" si="66"/>
        <v>0</v>
      </c>
    </row>
    <row r="251" spans="2:9" s="59" customFormat="1" ht="30" customHeight="1" x14ac:dyDescent="0.25">
      <c r="B251" s="56">
        <v>34</v>
      </c>
      <c r="C251" s="57"/>
      <c r="D251" s="58"/>
      <c r="E251" s="81" t="s">
        <v>131</v>
      </c>
      <c r="F251" s="160">
        <f>F252</f>
        <v>0</v>
      </c>
      <c r="G251" s="160">
        <f t="shared" ref="G251:H251" si="77">G252</f>
        <v>0</v>
      </c>
      <c r="H251" s="160">
        <f t="shared" si="77"/>
        <v>0</v>
      </c>
      <c r="I251" s="73">
        <f t="shared" si="66"/>
        <v>0</v>
      </c>
    </row>
    <row r="252" spans="2:9" s="44" customFormat="1" ht="30" customHeight="1" x14ac:dyDescent="0.25">
      <c r="B252" s="47"/>
      <c r="C252" s="48">
        <v>343</v>
      </c>
      <c r="D252" s="43"/>
      <c r="E252" s="49" t="s">
        <v>186</v>
      </c>
      <c r="F252" s="161">
        <f>F253+F254+F255</f>
        <v>0</v>
      </c>
      <c r="G252" s="161">
        <f t="shared" ref="G252:H252" si="78">G253+G254+G255</f>
        <v>0</v>
      </c>
      <c r="H252" s="161">
        <f t="shared" si="78"/>
        <v>0</v>
      </c>
      <c r="I252" s="73">
        <f t="shared" si="66"/>
        <v>0</v>
      </c>
    </row>
    <row r="253" spans="2:9" s="55" customFormat="1" ht="30" customHeight="1" x14ac:dyDescent="0.25">
      <c r="B253" s="50"/>
      <c r="C253" s="51"/>
      <c r="D253" s="52">
        <v>3431</v>
      </c>
      <c r="E253" s="54" t="s">
        <v>191</v>
      </c>
      <c r="F253" s="162"/>
      <c r="G253" s="162"/>
      <c r="H253" s="162"/>
      <c r="I253" s="73">
        <f t="shared" si="66"/>
        <v>0</v>
      </c>
    </row>
    <row r="254" spans="2:9" s="55" customFormat="1" ht="30" customHeight="1" x14ac:dyDescent="0.25">
      <c r="B254" s="50"/>
      <c r="C254" s="51"/>
      <c r="D254" s="52">
        <v>3433</v>
      </c>
      <c r="E254" s="54" t="s">
        <v>134</v>
      </c>
      <c r="F254" s="162"/>
      <c r="G254" s="162"/>
      <c r="H254" s="162"/>
      <c r="I254" s="73">
        <f t="shared" si="66"/>
        <v>0</v>
      </c>
    </row>
    <row r="255" spans="2:9" s="55" customFormat="1" ht="30" customHeight="1" x14ac:dyDescent="0.25">
      <c r="B255" s="50"/>
      <c r="C255" s="51"/>
      <c r="D255" s="52">
        <v>3434</v>
      </c>
      <c r="E255" s="54" t="s">
        <v>135</v>
      </c>
      <c r="F255" s="162"/>
      <c r="G255" s="162"/>
      <c r="H255" s="162"/>
      <c r="I255" s="73">
        <f t="shared" si="66"/>
        <v>0</v>
      </c>
    </row>
    <row r="256" spans="2:9" s="59" customFormat="1" ht="30" customHeight="1" x14ac:dyDescent="0.25">
      <c r="B256" s="281" t="s">
        <v>220</v>
      </c>
      <c r="C256" s="282"/>
      <c r="D256" s="283"/>
      <c r="E256" s="97" t="s">
        <v>162</v>
      </c>
      <c r="F256" s="165">
        <f>F257+F276+F295+F314+F333</f>
        <v>13200</v>
      </c>
      <c r="G256" s="165">
        <f t="shared" ref="G256:H256" si="79">G257+G276+G295+G314+G333</f>
        <v>13200</v>
      </c>
      <c r="H256" s="165">
        <f t="shared" si="79"/>
        <v>10717.46</v>
      </c>
      <c r="I256" s="98">
        <f t="shared" ref="I256:I275" si="80">IFERROR(H256/G256*100,0)</f>
        <v>81.192878787878783</v>
      </c>
    </row>
    <row r="257" spans="1:9" s="55" customFormat="1" ht="15.75" customHeight="1" x14ac:dyDescent="0.25">
      <c r="A257" s="55" t="s">
        <v>192</v>
      </c>
      <c r="B257" s="267" t="s">
        <v>160</v>
      </c>
      <c r="C257" s="268"/>
      <c r="D257" s="269"/>
      <c r="E257" s="93" t="s">
        <v>156</v>
      </c>
      <c r="F257" s="158">
        <f>F259+F262+F274</f>
        <v>0</v>
      </c>
      <c r="G257" s="158">
        <f t="shared" ref="G257:H257" si="81">G259+G262+G274</f>
        <v>0</v>
      </c>
      <c r="H257" s="158">
        <f t="shared" si="81"/>
        <v>0</v>
      </c>
      <c r="I257" s="96">
        <f t="shared" si="80"/>
        <v>0</v>
      </c>
    </row>
    <row r="258" spans="1:9" s="116" customFormat="1" ht="15.75" customHeight="1" x14ac:dyDescent="0.25">
      <c r="B258" s="56">
        <v>4</v>
      </c>
      <c r="C258" s="57"/>
      <c r="D258" s="58"/>
      <c r="E258" s="118" t="s">
        <v>222</v>
      </c>
      <c r="F258" s="160">
        <f>F259+F262+F274</f>
        <v>0</v>
      </c>
      <c r="G258" s="160">
        <f t="shared" ref="G258:H258" si="82">G259+G262+G274</f>
        <v>0</v>
      </c>
      <c r="H258" s="160">
        <f t="shared" si="82"/>
        <v>0</v>
      </c>
      <c r="I258" s="73">
        <f t="shared" si="80"/>
        <v>0</v>
      </c>
    </row>
    <row r="259" spans="1:9" s="59" customFormat="1" ht="30" customHeight="1" x14ac:dyDescent="0.25">
      <c r="B259" s="56">
        <v>41</v>
      </c>
      <c r="C259" s="57"/>
      <c r="D259" s="58"/>
      <c r="E259" s="63" t="s">
        <v>7</v>
      </c>
      <c r="F259" s="160">
        <f>F260</f>
        <v>0</v>
      </c>
      <c r="G259" s="160">
        <f t="shared" ref="G259:H260" si="83">G260</f>
        <v>0</v>
      </c>
      <c r="H259" s="160">
        <f t="shared" si="83"/>
        <v>0</v>
      </c>
      <c r="I259" s="73">
        <f t="shared" si="80"/>
        <v>0</v>
      </c>
    </row>
    <row r="260" spans="1:9" s="44" customFormat="1" ht="30" customHeight="1" x14ac:dyDescent="0.25">
      <c r="B260" s="47"/>
      <c r="C260" s="48">
        <v>412</v>
      </c>
      <c r="D260" s="43"/>
      <c r="E260" s="62" t="s">
        <v>136</v>
      </c>
      <c r="F260" s="161">
        <f>F261</f>
        <v>0</v>
      </c>
      <c r="G260" s="161">
        <f t="shared" si="83"/>
        <v>0</v>
      </c>
      <c r="H260" s="161">
        <f t="shared" si="83"/>
        <v>0</v>
      </c>
      <c r="I260" s="88">
        <f t="shared" si="80"/>
        <v>0</v>
      </c>
    </row>
    <row r="261" spans="1:9" s="55" customFormat="1" ht="30" customHeight="1" x14ac:dyDescent="0.25">
      <c r="B261" s="50"/>
      <c r="C261" s="83"/>
      <c r="D261" s="52">
        <v>4123</v>
      </c>
      <c r="E261" s="82" t="s">
        <v>137</v>
      </c>
      <c r="F261" s="162"/>
      <c r="G261" s="163"/>
      <c r="H261" s="163"/>
      <c r="I261" s="88">
        <f t="shared" si="80"/>
        <v>0</v>
      </c>
    </row>
    <row r="262" spans="1:9" s="59" customFormat="1" ht="30" customHeight="1" x14ac:dyDescent="0.25">
      <c r="B262" s="56">
        <v>42</v>
      </c>
      <c r="C262" s="57"/>
      <c r="D262" s="58"/>
      <c r="E262" s="63" t="s">
        <v>138</v>
      </c>
      <c r="F262" s="160">
        <f>F263+F265+F272</f>
        <v>0</v>
      </c>
      <c r="G262" s="160">
        <f t="shared" ref="G262:H262" si="84">G263+G265+G272</f>
        <v>0</v>
      </c>
      <c r="H262" s="160">
        <f t="shared" si="84"/>
        <v>0</v>
      </c>
      <c r="I262" s="73">
        <f t="shared" si="80"/>
        <v>0</v>
      </c>
    </row>
    <row r="263" spans="1:9" s="44" customFormat="1" ht="30" customHeight="1" x14ac:dyDescent="0.25">
      <c r="B263" s="47"/>
      <c r="C263" s="48">
        <v>421</v>
      </c>
      <c r="D263" s="43"/>
      <c r="E263" s="62" t="s">
        <v>139</v>
      </c>
      <c r="F263" s="161">
        <f>F264</f>
        <v>0</v>
      </c>
      <c r="G263" s="161">
        <f t="shared" ref="G263:H263" si="85">G264</f>
        <v>0</v>
      </c>
      <c r="H263" s="161">
        <f t="shared" si="85"/>
        <v>0</v>
      </c>
      <c r="I263" s="88">
        <f t="shared" si="80"/>
        <v>0</v>
      </c>
    </row>
    <row r="264" spans="1:9" s="55" customFormat="1" ht="30" customHeight="1" x14ac:dyDescent="0.25">
      <c r="B264" s="50"/>
      <c r="C264" s="51"/>
      <c r="D264" s="52">
        <v>4214</v>
      </c>
      <c r="E264" s="82" t="s">
        <v>140</v>
      </c>
      <c r="F264" s="162"/>
      <c r="G264" s="162"/>
      <c r="H264" s="162"/>
      <c r="I264" s="88">
        <f t="shared" si="80"/>
        <v>0</v>
      </c>
    </row>
    <row r="265" spans="1:9" s="44" customFormat="1" ht="30" customHeight="1" x14ac:dyDescent="0.25">
      <c r="B265" s="47"/>
      <c r="C265" s="48">
        <v>422</v>
      </c>
      <c r="D265" s="43"/>
      <c r="E265" s="62" t="s">
        <v>141</v>
      </c>
      <c r="F265" s="161">
        <f>F266+F267+F268+F269+F270+F271</f>
        <v>0</v>
      </c>
      <c r="G265" s="161">
        <f t="shared" ref="G265:H265" si="86">G266+G267+G268+G269+G270+G271</f>
        <v>0</v>
      </c>
      <c r="H265" s="161">
        <f t="shared" si="86"/>
        <v>0</v>
      </c>
      <c r="I265" s="88">
        <f t="shared" si="80"/>
        <v>0</v>
      </c>
    </row>
    <row r="266" spans="1:9" s="55" customFormat="1" ht="30" customHeight="1" x14ac:dyDescent="0.25">
      <c r="B266" s="50"/>
      <c r="C266" s="83"/>
      <c r="D266" s="52">
        <v>4221</v>
      </c>
      <c r="E266" s="82" t="s">
        <v>143</v>
      </c>
      <c r="F266" s="162"/>
      <c r="G266" s="162"/>
      <c r="H266" s="162"/>
      <c r="I266" s="88">
        <f t="shared" si="80"/>
        <v>0</v>
      </c>
    </row>
    <row r="267" spans="1:9" s="55" customFormat="1" ht="30" customHeight="1" x14ac:dyDescent="0.25">
      <c r="B267" s="50"/>
      <c r="C267" s="83"/>
      <c r="D267" s="52">
        <v>4222</v>
      </c>
      <c r="E267" s="82" t="s">
        <v>187</v>
      </c>
      <c r="F267" s="162"/>
      <c r="G267" s="162"/>
      <c r="H267" s="162"/>
      <c r="I267" s="88">
        <f t="shared" si="80"/>
        <v>0</v>
      </c>
    </row>
    <row r="268" spans="1:9" s="55" customFormat="1" ht="30" customHeight="1" x14ac:dyDescent="0.25">
      <c r="B268" s="50"/>
      <c r="C268" s="83"/>
      <c r="D268" s="52">
        <v>4223</v>
      </c>
      <c r="E268" s="82" t="s">
        <v>145</v>
      </c>
      <c r="F268" s="162"/>
      <c r="G268" s="162"/>
      <c r="H268" s="162"/>
      <c r="I268" s="88">
        <f t="shared" si="80"/>
        <v>0</v>
      </c>
    </row>
    <row r="269" spans="1:9" s="55" customFormat="1" ht="30" customHeight="1" x14ac:dyDescent="0.25">
      <c r="B269" s="50"/>
      <c r="C269" s="83"/>
      <c r="D269" s="52">
        <v>4225</v>
      </c>
      <c r="E269" s="82" t="s">
        <v>146</v>
      </c>
      <c r="F269" s="162"/>
      <c r="G269" s="162"/>
      <c r="H269" s="162"/>
      <c r="I269" s="88">
        <f t="shared" si="80"/>
        <v>0</v>
      </c>
    </row>
    <row r="270" spans="1:9" s="55" customFormat="1" ht="30" customHeight="1" x14ac:dyDescent="0.25">
      <c r="B270" s="50"/>
      <c r="C270" s="51"/>
      <c r="D270" s="52">
        <v>4226</v>
      </c>
      <c r="E270" s="82" t="s">
        <v>147</v>
      </c>
      <c r="F270" s="162"/>
      <c r="G270" s="162"/>
      <c r="H270" s="162"/>
      <c r="I270" s="88">
        <f t="shared" si="80"/>
        <v>0</v>
      </c>
    </row>
    <row r="271" spans="1:9" s="55" customFormat="1" ht="30" customHeight="1" x14ac:dyDescent="0.25">
      <c r="B271" s="50"/>
      <c r="C271" s="51"/>
      <c r="D271" s="52">
        <v>4227</v>
      </c>
      <c r="E271" s="82" t="s">
        <v>148</v>
      </c>
      <c r="F271" s="162"/>
      <c r="G271" s="162"/>
      <c r="H271" s="162"/>
      <c r="I271" s="88">
        <f t="shared" si="80"/>
        <v>0</v>
      </c>
    </row>
    <row r="272" spans="1:9" s="44" customFormat="1" ht="30" customHeight="1" x14ac:dyDescent="0.25">
      <c r="B272" s="47"/>
      <c r="C272" s="48">
        <v>423</v>
      </c>
      <c r="D272" s="43"/>
      <c r="E272" s="62" t="s">
        <v>142</v>
      </c>
      <c r="F272" s="161">
        <f>F273</f>
        <v>0</v>
      </c>
      <c r="G272" s="161">
        <f t="shared" ref="G272:H272" si="87">G273</f>
        <v>0</v>
      </c>
      <c r="H272" s="161">
        <f t="shared" si="87"/>
        <v>0</v>
      </c>
      <c r="I272" s="88">
        <f t="shared" si="80"/>
        <v>0</v>
      </c>
    </row>
    <row r="273" spans="1:9" s="55" customFormat="1" ht="30" customHeight="1" x14ac:dyDescent="0.25">
      <c r="B273" s="50"/>
      <c r="C273" s="51"/>
      <c r="D273" s="52">
        <v>4231</v>
      </c>
      <c r="E273" s="82" t="s">
        <v>188</v>
      </c>
      <c r="F273" s="162"/>
      <c r="G273" s="162"/>
      <c r="H273" s="162"/>
      <c r="I273" s="88">
        <f t="shared" si="80"/>
        <v>0</v>
      </c>
    </row>
    <row r="274" spans="1:9" s="59" customFormat="1" ht="30" customHeight="1" x14ac:dyDescent="0.25">
      <c r="B274" s="56">
        <v>45</v>
      </c>
      <c r="C274" s="57"/>
      <c r="D274" s="58"/>
      <c r="E274" s="63" t="s">
        <v>189</v>
      </c>
      <c r="F274" s="160">
        <f>F275</f>
        <v>0</v>
      </c>
      <c r="G274" s="160">
        <f t="shared" ref="G274:H274" si="88">G275</f>
        <v>0</v>
      </c>
      <c r="H274" s="160">
        <f t="shared" si="88"/>
        <v>0</v>
      </c>
      <c r="I274" s="73">
        <f t="shared" si="80"/>
        <v>0</v>
      </c>
    </row>
    <row r="275" spans="1:9" s="44" customFormat="1" ht="30" customHeight="1" x14ac:dyDescent="0.25">
      <c r="B275" s="84"/>
      <c r="C275" s="85">
        <v>451</v>
      </c>
      <c r="D275" s="86"/>
      <c r="E275" s="87" t="s">
        <v>151</v>
      </c>
      <c r="F275" s="166"/>
      <c r="G275" s="166"/>
      <c r="H275" s="166"/>
      <c r="I275" s="88">
        <f t="shared" si="80"/>
        <v>0</v>
      </c>
    </row>
    <row r="276" spans="1:9" s="53" customFormat="1" ht="14.25" customHeight="1" x14ac:dyDescent="0.25">
      <c r="A276" s="53" t="s">
        <v>192</v>
      </c>
      <c r="B276" s="267" t="s">
        <v>209</v>
      </c>
      <c r="C276" s="268"/>
      <c r="D276" s="269"/>
      <c r="E276" s="95" t="s">
        <v>210</v>
      </c>
      <c r="F276" s="158">
        <f>F278+F281+F293</f>
        <v>0</v>
      </c>
      <c r="G276" s="158">
        <f t="shared" ref="G276:H276" si="89">G278+G281+G293</f>
        <v>0</v>
      </c>
      <c r="H276" s="158">
        <f t="shared" si="89"/>
        <v>0</v>
      </c>
      <c r="I276" s="96">
        <f t="shared" ref="I276:I343" si="90">IFERROR(H276/G276*100,0)</f>
        <v>0</v>
      </c>
    </row>
    <row r="277" spans="1:9" s="59" customFormat="1" ht="14.25" customHeight="1" x14ac:dyDescent="0.25">
      <c r="B277" s="56">
        <v>4</v>
      </c>
      <c r="C277" s="57"/>
      <c r="D277" s="58"/>
      <c r="E277" s="118" t="s">
        <v>222</v>
      </c>
      <c r="F277" s="160">
        <f>F278+F281+F293</f>
        <v>0</v>
      </c>
      <c r="G277" s="160">
        <f t="shared" ref="G277:H277" si="91">G278+G281+G293</f>
        <v>0</v>
      </c>
      <c r="H277" s="160">
        <f t="shared" si="91"/>
        <v>0</v>
      </c>
      <c r="I277" s="73">
        <f t="shared" si="90"/>
        <v>0</v>
      </c>
    </row>
    <row r="278" spans="1:9" s="59" customFormat="1" ht="30" customHeight="1" x14ac:dyDescent="0.25">
      <c r="B278" s="56">
        <v>41</v>
      </c>
      <c r="C278" s="57"/>
      <c r="D278" s="58"/>
      <c r="E278" s="63" t="s">
        <v>7</v>
      </c>
      <c r="F278" s="160">
        <f>F279</f>
        <v>0</v>
      </c>
      <c r="G278" s="160">
        <f t="shared" ref="G278:G279" si="92">G279</f>
        <v>0</v>
      </c>
      <c r="H278" s="160">
        <f t="shared" ref="H278:H279" si="93">H279</f>
        <v>0</v>
      </c>
      <c r="I278" s="73">
        <f t="shared" si="90"/>
        <v>0</v>
      </c>
    </row>
    <row r="279" spans="1:9" s="44" customFormat="1" ht="30" customHeight="1" x14ac:dyDescent="0.25">
      <c r="B279" s="47"/>
      <c r="C279" s="48">
        <v>412</v>
      </c>
      <c r="D279" s="43"/>
      <c r="E279" s="62" t="s">
        <v>136</v>
      </c>
      <c r="F279" s="161">
        <f>F280</f>
        <v>0</v>
      </c>
      <c r="G279" s="161">
        <f t="shared" si="92"/>
        <v>0</v>
      </c>
      <c r="H279" s="161">
        <f t="shared" si="93"/>
        <v>0</v>
      </c>
      <c r="I279" s="88">
        <f t="shared" si="90"/>
        <v>0</v>
      </c>
    </row>
    <row r="280" spans="1:9" s="55" customFormat="1" ht="30" customHeight="1" x14ac:dyDescent="0.25">
      <c r="B280" s="50"/>
      <c r="C280" s="83"/>
      <c r="D280" s="52">
        <v>4123</v>
      </c>
      <c r="E280" s="82" t="s">
        <v>137</v>
      </c>
      <c r="F280" s="162"/>
      <c r="G280" s="163"/>
      <c r="H280" s="163"/>
      <c r="I280" s="88">
        <f t="shared" si="90"/>
        <v>0</v>
      </c>
    </row>
    <row r="281" spans="1:9" s="59" customFormat="1" ht="30" customHeight="1" x14ac:dyDescent="0.25">
      <c r="B281" s="56">
        <v>42</v>
      </c>
      <c r="C281" s="57"/>
      <c r="D281" s="58"/>
      <c r="E281" s="63" t="s">
        <v>138</v>
      </c>
      <c r="F281" s="160">
        <f>F282+F284+F291</f>
        <v>0</v>
      </c>
      <c r="G281" s="160">
        <f t="shared" ref="G281" si="94">G282+G284+G291</f>
        <v>0</v>
      </c>
      <c r="H281" s="160">
        <f t="shared" ref="H281" si="95">H282+H284+H291</f>
        <v>0</v>
      </c>
      <c r="I281" s="73">
        <f t="shared" si="90"/>
        <v>0</v>
      </c>
    </row>
    <row r="282" spans="1:9" s="44" customFormat="1" ht="30" customHeight="1" x14ac:dyDescent="0.25">
      <c r="B282" s="47"/>
      <c r="C282" s="48">
        <v>421</v>
      </c>
      <c r="D282" s="43"/>
      <c r="E282" s="62" t="s">
        <v>139</v>
      </c>
      <c r="F282" s="161">
        <f>F283</f>
        <v>0</v>
      </c>
      <c r="G282" s="161">
        <f t="shared" ref="G282" si="96">G283</f>
        <v>0</v>
      </c>
      <c r="H282" s="161">
        <f t="shared" ref="H282" si="97">H283</f>
        <v>0</v>
      </c>
      <c r="I282" s="88">
        <f t="shared" si="90"/>
        <v>0</v>
      </c>
    </row>
    <row r="283" spans="1:9" s="55" customFormat="1" ht="30" customHeight="1" x14ac:dyDescent="0.25">
      <c r="B283" s="50"/>
      <c r="C283" s="51"/>
      <c r="D283" s="52">
        <v>4214</v>
      </c>
      <c r="E283" s="82" t="s">
        <v>140</v>
      </c>
      <c r="F283" s="162"/>
      <c r="G283" s="162"/>
      <c r="H283" s="162"/>
      <c r="I283" s="88">
        <f t="shared" si="90"/>
        <v>0</v>
      </c>
    </row>
    <row r="284" spans="1:9" s="44" customFormat="1" ht="30" customHeight="1" x14ac:dyDescent="0.25">
      <c r="B284" s="47"/>
      <c r="C284" s="48">
        <v>422</v>
      </c>
      <c r="D284" s="43"/>
      <c r="E284" s="62" t="s">
        <v>141</v>
      </c>
      <c r="F284" s="161">
        <f>F285+F286+F287+F288+F289+F290</f>
        <v>0</v>
      </c>
      <c r="G284" s="161">
        <f t="shared" ref="G284" si="98">G285+G286+G287+G288+G289+G290</f>
        <v>0</v>
      </c>
      <c r="H284" s="161">
        <f t="shared" ref="H284" si="99">H285+H286+H287+H288+H289+H290</f>
        <v>0</v>
      </c>
      <c r="I284" s="88">
        <f t="shared" si="90"/>
        <v>0</v>
      </c>
    </row>
    <row r="285" spans="1:9" s="55" customFormat="1" ht="30" customHeight="1" x14ac:dyDescent="0.25">
      <c r="B285" s="50"/>
      <c r="C285" s="83"/>
      <c r="D285" s="52">
        <v>4221</v>
      </c>
      <c r="E285" s="82" t="s">
        <v>143</v>
      </c>
      <c r="F285" s="162"/>
      <c r="G285" s="162"/>
      <c r="H285" s="162"/>
      <c r="I285" s="88">
        <f t="shared" si="90"/>
        <v>0</v>
      </c>
    </row>
    <row r="286" spans="1:9" s="55" customFormat="1" ht="30" customHeight="1" x14ac:dyDescent="0.25">
      <c r="B286" s="50"/>
      <c r="C286" s="83"/>
      <c r="D286" s="52">
        <v>4222</v>
      </c>
      <c r="E286" s="82" t="s">
        <v>187</v>
      </c>
      <c r="F286" s="162"/>
      <c r="G286" s="162"/>
      <c r="H286" s="162"/>
      <c r="I286" s="88">
        <f t="shared" si="90"/>
        <v>0</v>
      </c>
    </row>
    <row r="287" spans="1:9" s="55" customFormat="1" ht="30" customHeight="1" x14ac:dyDescent="0.25">
      <c r="B287" s="50"/>
      <c r="C287" s="83"/>
      <c r="D287" s="52">
        <v>4223</v>
      </c>
      <c r="E287" s="82" t="s">
        <v>145</v>
      </c>
      <c r="F287" s="162"/>
      <c r="G287" s="162"/>
      <c r="H287" s="162"/>
      <c r="I287" s="88">
        <f t="shared" si="90"/>
        <v>0</v>
      </c>
    </row>
    <row r="288" spans="1:9" s="55" customFormat="1" ht="30" customHeight="1" x14ac:dyDescent="0.25">
      <c r="B288" s="50"/>
      <c r="C288" s="83"/>
      <c r="D288" s="52">
        <v>4225</v>
      </c>
      <c r="E288" s="82" t="s">
        <v>146</v>
      </c>
      <c r="F288" s="162"/>
      <c r="G288" s="162"/>
      <c r="H288" s="162"/>
      <c r="I288" s="88">
        <f t="shared" si="90"/>
        <v>0</v>
      </c>
    </row>
    <row r="289" spans="1:9" s="55" customFormat="1" ht="30" customHeight="1" x14ac:dyDescent="0.25">
      <c r="B289" s="50"/>
      <c r="C289" s="51"/>
      <c r="D289" s="52">
        <v>4226</v>
      </c>
      <c r="E289" s="82" t="s">
        <v>147</v>
      </c>
      <c r="F289" s="162"/>
      <c r="G289" s="162"/>
      <c r="H289" s="162"/>
      <c r="I289" s="88">
        <f t="shared" si="90"/>
        <v>0</v>
      </c>
    </row>
    <row r="290" spans="1:9" s="55" customFormat="1" ht="30" customHeight="1" x14ac:dyDescent="0.25">
      <c r="B290" s="50"/>
      <c r="C290" s="51"/>
      <c r="D290" s="52">
        <v>4227</v>
      </c>
      <c r="E290" s="82" t="s">
        <v>148</v>
      </c>
      <c r="F290" s="162"/>
      <c r="G290" s="162"/>
      <c r="H290" s="162"/>
      <c r="I290" s="88">
        <f t="shared" si="90"/>
        <v>0</v>
      </c>
    </row>
    <row r="291" spans="1:9" s="44" customFormat="1" ht="30" customHeight="1" x14ac:dyDescent="0.25">
      <c r="B291" s="47"/>
      <c r="C291" s="48">
        <v>423</v>
      </c>
      <c r="D291" s="43"/>
      <c r="E291" s="62" t="s">
        <v>142</v>
      </c>
      <c r="F291" s="161">
        <f>F292</f>
        <v>0</v>
      </c>
      <c r="G291" s="161">
        <f t="shared" ref="G291" si="100">G292</f>
        <v>0</v>
      </c>
      <c r="H291" s="161">
        <f t="shared" ref="H291" si="101">H292</f>
        <v>0</v>
      </c>
      <c r="I291" s="88">
        <f t="shared" si="90"/>
        <v>0</v>
      </c>
    </row>
    <row r="292" spans="1:9" s="55" customFormat="1" ht="30" customHeight="1" x14ac:dyDescent="0.25">
      <c r="B292" s="50"/>
      <c r="C292" s="51"/>
      <c r="D292" s="52">
        <v>4231</v>
      </c>
      <c r="E292" s="82" t="s">
        <v>188</v>
      </c>
      <c r="F292" s="162"/>
      <c r="G292" s="162"/>
      <c r="H292" s="162"/>
      <c r="I292" s="88">
        <f t="shared" si="90"/>
        <v>0</v>
      </c>
    </row>
    <row r="293" spans="1:9" s="59" customFormat="1" ht="30" customHeight="1" x14ac:dyDescent="0.25">
      <c r="B293" s="56">
        <v>45</v>
      </c>
      <c r="C293" s="57"/>
      <c r="D293" s="58"/>
      <c r="E293" s="63" t="s">
        <v>189</v>
      </c>
      <c r="F293" s="160">
        <f>F294</f>
        <v>0</v>
      </c>
      <c r="G293" s="160">
        <f t="shared" ref="G293" si="102">G294</f>
        <v>0</v>
      </c>
      <c r="H293" s="160">
        <f t="shared" ref="H293" si="103">H294</f>
        <v>0</v>
      </c>
      <c r="I293" s="73">
        <f t="shared" si="90"/>
        <v>0</v>
      </c>
    </row>
    <row r="294" spans="1:9" s="44" customFormat="1" ht="30" customHeight="1" x14ac:dyDescent="0.25">
      <c r="B294" s="84"/>
      <c r="C294" s="85">
        <v>451</v>
      </c>
      <c r="D294" s="86"/>
      <c r="E294" s="87" t="s">
        <v>151</v>
      </c>
      <c r="F294" s="166"/>
      <c r="G294" s="166"/>
      <c r="H294" s="166"/>
      <c r="I294" s="88">
        <f t="shared" si="90"/>
        <v>0</v>
      </c>
    </row>
    <row r="295" spans="1:9" s="55" customFormat="1" ht="15" customHeight="1" x14ac:dyDescent="0.25">
      <c r="A295" s="55" t="s">
        <v>192</v>
      </c>
      <c r="B295" s="274" t="s">
        <v>157</v>
      </c>
      <c r="C295" s="275"/>
      <c r="D295" s="276"/>
      <c r="E295" s="95" t="s">
        <v>161</v>
      </c>
      <c r="F295" s="158">
        <f>F297+F300+F312</f>
        <v>7000</v>
      </c>
      <c r="G295" s="158">
        <f t="shared" ref="G295:H295" si="104">G297+G300+G312</f>
        <v>7000</v>
      </c>
      <c r="H295" s="158">
        <f t="shared" si="104"/>
        <v>4517.46</v>
      </c>
      <c r="I295" s="96">
        <f t="shared" si="90"/>
        <v>64.535142857142858</v>
      </c>
    </row>
    <row r="296" spans="1:9" s="116" customFormat="1" ht="15" customHeight="1" x14ac:dyDescent="0.25">
      <c r="B296" s="119">
        <v>4</v>
      </c>
      <c r="C296" s="120"/>
      <c r="D296" s="121"/>
      <c r="E296" s="118" t="s">
        <v>222</v>
      </c>
      <c r="F296" s="160">
        <f>F297+F300+F312</f>
        <v>7000</v>
      </c>
      <c r="G296" s="160">
        <f t="shared" ref="G296:H296" si="105">G297+G300+G312</f>
        <v>7000</v>
      </c>
      <c r="H296" s="160">
        <f t="shared" si="105"/>
        <v>4517.46</v>
      </c>
      <c r="I296" s="73">
        <f t="shared" si="90"/>
        <v>64.535142857142858</v>
      </c>
    </row>
    <row r="297" spans="1:9" s="59" customFormat="1" ht="30" customHeight="1" x14ac:dyDescent="0.25">
      <c r="B297" s="56">
        <v>41</v>
      </c>
      <c r="C297" s="57"/>
      <c r="D297" s="58"/>
      <c r="E297" s="63" t="s">
        <v>7</v>
      </c>
      <c r="F297" s="160">
        <f>F298</f>
        <v>0</v>
      </c>
      <c r="G297" s="160">
        <f t="shared" ref="G297:G298" si="106">G298</f>
        <v>0</v>
      </c>
      <c r="H297" s="160">
        <f t="shared" ref="H297:H298" si="107">H298</f>
        <v>0</v>
      </c>
      <c r="I297" s="73">
        <f t="shared" si="90"/>
        <v>0</v>
      </c>
    </row>
    <row r="298" spans="1:9" s="44" customFormat="1" ht="30" customHeight="1" x14ac:dyDescent="0.25">
      <c r="B298" s="47"/>
      <c r="C298" s="48">
        <v>412</v>
      </c>
      <c r="D298" s="43"/>
      <c r="E298" s="62" t="s">
        <v>136</v>
      </c>
      <c r="F298" s="161">
        <f>F299</f>
        <v>0</v>
      </c>
      <c r="G298" s="161">
        <f t="shared" si="106"/>
        <v>0</v>
      </c>
      <c r="H298" s="161">
        <f t="shared" si="107"/>
        <v>0</v>
      </c>
      <c r="I298" s="88">
        <f t="shared" si="90"/>
        <v>0</v>
      </c>
    </row>
    <row r="299" spans="1:9" s="55" customFormat="1" ht="30" customHeight="1" x14ac:dyDescent="0.25">
      <c r="B299" s="50"/>
      <c r="C299" s="83"/>
      <c r="D299" s="52">
        <v>4123</v>
      </c>
      <c r="E299" s="82" t="s">
        <v>137</v>
      </c>
      <c r="F299" s="162"/>
      <c r="G299" s="163"/>
      <c r="H299" s="163"/>
      <c r="I299" s="88">
        <f t="shared" si="90"/>
        <v>0</v>
      </c>
    </row>
    <row r="300" spans="1:9" s="59" customFormat="1" ht="30" customHeight="1" x14ac:dyDescent="0.25">
      <c r="B300" s="56">
        <v>42</v>
      </c>
      <c r="C300" s="57"/>
      <c r="D300" s="58"/>
      <c r="E300" s="63" t="s">
        <v>138</v>
      </c>
      <c r="F300" s="160">
        <f>F301+F303+F310</f>
        <v>2600</v>
      </c>
      <c r="G300" s="160">
        <f t="shared" ref="G300" si="108">G301+G303+G310</f>
        <v>2600</v>
      </c>
      <c r="H300" s="160">
        <f t="shared" ref="H300" si="109">H301+H303+H310</f>
        <v>2489.25</v>
      </c>
      <c r="I300" s="73">
        <f t="shared" si="90"/>
        <v>95.740384615384613</v>
      </c>
    </row>
    <row r="301" spans="1:9" s="44" customFormat="1" ht="30" customHeight="1" x14ac:dyDescent="0.25">
      <c r="B301" s="47"/>
      <c r="C301" s="48">
        <v>421</v>
      </c>
      <c r="D301" s="43"/>
      <c r="E301" s="62" t="s">
        <v>139</v>
      </c>
      <c r="F301" s="161">
        <f>F302</f>
        <v>0</v>
      </c>
      <c r="G301" s="161">
        <f t="shared" ref="G301" si="110">G302</f>
        <v>0</v>
      </c>
      <c r="H301" s="161">
        <f t="shared" ref="H301" si="111">H302</f>
        <v>0</v>
      </c>
      <c r="I301" s="88">
        <f t="shared" si="90"/>
        <v>0</v>
      </c>
    </row>
    <row r="302" spans="1:9" s="55" customFormat="1" ht="30" customHeight="1" x14ac:dyDescent="0.25">
      <c r="B302" s="50"/>
      <c r="C302" s="51"/>
      <c r="D302" s="52">
        <v>4214</v>
      </c>
      <c r="E302" s="82" t="s">
        <v>140</v>
      </c>
      <c r="F302" s="162"/>
      <c r="G302" s="162"/>
      <c r="H302" s="162"/>
      <c r="I302" s="73">
        <f t="shared" si="90"/>
        <v>0</v>
      </c>
    </row>
    <row r="303" spans="1:9" s="44" customFormat="1" ht="30" customHeight="1" x14ac:dyDescent="0.25">
      <c r="B303" s="47"/>
      <c r="C303" s="48">
        <v>422</v>
      </c>
      <c r="D303" s="43"/>
      <c r="E303" s="62" t="s">
        <v>141</v>
      </c>
      <c r="F303" s="161">
        <f>F304+F305+F306+F307+F308+F309</f>
        <v>2600</v>
      </c>
      <c r="G303" s="161">
        <f t="shared" ref="G303" si="112">G304+G305+G306+G307+G308+G309</f>
        <v>2600</v>
      </c>
      <c r="H303" s="161">
        <f t="shared" ref="H303" si="113">H304+H305+H306+H307+H308+H309</f>
        <v>2489.25</v>
      </c>
      <c r="I303" s="88">
        <f t="shared" si="90"/>
        <v>95.740384615384613</v>
      </c>
    </row>
    <row r="304" spans="1:9" s="55" customFormat="1" ht="30" customHeight="1" x14ac:dyDescent="0.25">
      <c r="B304" s="50"/>
      <c r="C304" s="83"/>
      <c r="D304" s="52">
        <v>4221</v>
      </c>
      <c r="E304" s="82" t="s">
        <v>143</v>
      </c>
      <c r="F304" s="162">
        <v>2000</v>
      </c>
      <c r="G304" s="162">
        <v>2000</v>
      </c>
      <c r="H304" s="162">
        <v>1908</v>
      </c>
      <c r="I304" s="88">
        <f t="shared" si="90"/>
        <v>95.399999999999991</v>
      </c>
    </row>
    <row r="305" spans="1:9" s="55" customFormat="1" ht="30" customHeight="1" x14ac:dyDescent="0.25">
      <c r="B305" s="50"/>
      <c r="C305" s="83"/>
      <c r="D305" s="52">
        <v>4222</v>
      </c>
      <c r="E305" s="82" t="s">
        <v>187</v>
      </c>
      <c r="F305" s="162"/>
      <c r="G305" s="162"/>
      <c r="H305" s="162"/>
      <c r="I305" s="88">
        <f t="shared" si="90"/>
        <v>0</v>
      </c>
    </row>
    <row r="306" spans="1:9" s="55" customFormat="1" ht="30" customHeight="1" x14ac:dyDescent="0.25">
      <c r="B306" s="50"/>
      <c r="C306" s="83"/>
      <c r="D306" s="52">
        <v>4223</v>
      </c>
      <c r="E306" s="82" t="s">
        <v>145</v>
      </c>
      <c r="F306" s="162">
        <v>600</v>
      </c>
      <c r="G306" s="162">
        <v>600</v>
      </c>
      <c r="H306" s="162">
        <v>581.25</v>
      </c>
      <c r="I306" s="88">
        <f t="shared" si="90"/>
        <v>96.875</v>
      </c>
    </row>
    <row r="307" spans="1:9" s="55" customFormat="1" ht="30" customHeight="1" x14ac:dyDescent="0.25">
      <c r="B307" s="50"/>
      <c r="C307" s="83"/>
      <c r="D307" s="52">
        <v>4225</v>
      </c>
      <c r="E307" s="82" t="s">
        <v>146</v>
      </c>
      <c r="F307" s="162"/>
      <c r="G307" s="162"/>
      <c r="H307" s="162"/>
      <c r="I307" s="88">
        <f t="shared" si="90"/>
        <v>0</v>
      </c>
    </row>
    <row r="308" spans="1:9" s="55" customFormat="1" ht="30" customHeight="1" x14ac:dyDescent="0.25">
      <c r="B308" s="50"/>
      <c r="C308" s="51"/>
      <c r="D308" s="52">
        <v>4226</v>
      </c>
      <c r="E308" s="82" t="s">
        <v>147</v>
      </c>
      <c r="F308" s="162"/>
      <c r="G308" s="162"/>
      <c r="H308" s="162"/>
      <c r="I308" s="88">
        <f t="shared" si="90"/>
        <v>0</v>
      </c>
    </row>
    <row r="309" spans="1:9" s="55" customFormat="1" ht="30" customHeight="1" x14ac:dyDescent="0.25">
      <c r="B309" s="50"/>
      <c r="C309" s="51"/>
      <c r="D309" s="52">
        <v>4227</v>
      </c>
      <c r="E309" s="82" t="s">
        <v>148</v>
      </c>
      <c r="F309" s="162"/>
      <c r="G309" s="162"/>
      <c r="H309" s="162"/>
      <c r="I309" s="88">
        <f t="shared" si="90"/>
        <v>0</v>
      </c>
    </row>
    <row r="310" spans="1:9" s="44" customFormat="1" ht="30" customHeight="1" x14ac:dyDescent="0.25">
      <c r="B310" s="47"/>
      <c r="C310" s="48">
        <v>423</v>
      </c>
      <c r="D310" s="43"/>
      <c r="E310" s="62" t="s">
        <v>142</v>
      </c>
      <c r="F310" s="161">
        <f>F311</f>
        <v>0</v>
      </c>
      <c r="G310" s="161">
        <f t="shared" ref="G310" si="114">G311</f>
        <v>0</v>
      </c>
      <c r="H310" s="161">
        <f t="shared" ref="H310" si="115">H311</f>
        <v>0</v>
      </c>
      <c r="I310" s="88">
        <f t="shared" si="90"/>
        <v>0</v>
      </c>
    </row>
    <row r="311" spans="1:9" s="55" customFormat="1" ht="30" customHeight="1" x14ac:dyDescent="0.25">
      <c r="B311" s="50"/>
      <c r="C311" s="51"/>
      <c r="D311" s="52">
        <v>4231</v>
      </c>
      <c r="E311" s="82" t="s">
        <v>188</v>
      </c>
      <c r="F311" s="162"/>
      <c r="G311" s="162"/>
      <c r="H311" s="162"/>
      <c r="I311" s="88">
        <f t="shared" si="90"/>
        <v>0</v>
      </c>
    </row>
    <row r="312" spans="1:9" s="59" customFormat="1" ht="30" customHeight="1" x14ac:dyDescent="0.25">
      <c r="B312" s="56">
        <v>45</v>
      </c>
      <c r="C312" s="57"/>
      <c r="D312" s="58"/>
      <c r="E312" s="63" t="s">
        <v>189</v>
      </c>
      <c r="F312" s="160">
        <f>F313</f>
        <v>4400</v>
      </c>
      <c r="G312" s="160">
        <f t="shared" ref="G312" si="116">G313</f>
        <v>4400</v>
      </c>
      <c r="H312" s="160">
        <f t="shared" ref="H312" si="117">H313</f>
        <v>2028.21</v>
      </c>
      <c r="I312" s="73">
        <f t="shared" si="90"/>
        <v>46.095681818181824</v>
      </c>
    </row>
    <row r="313" spans="1:9" s="44" customFormat="1" ht="30" customHeight="1" x14ac:dyDescent="0.25">
      <c r="B313" s="84"/>
      <c r="C313" s="85">
        <v>451</v>
      </c>
      <c r="D313" s="86"/>
      <c r="E313" s="87" t="s">
        <v>151</v>
      </c>
      <c r="F313" s="166">
        <v>4400</v>
      </c>
      <c r="G313" s="166">
        <v>4400</v>
      </c>
      <c r="H313" s="166">
        <v>2028.21</v>
      </c>
      <c r="I313" s="88">
        <f t="shared" si="90"/>
        <v>46.095681818181824</v>
      </c>
    </row>
    <row r="314" spans="1:9" s="55" customFormat="1" ht="15.75" customHeight="1" x14ac:dyDescent="0.25">
      <c r="A314" s="55" t="s">
        <v>192</v>
      </c>
      <c r="B314" s="274" t="s">
        <v>212</v>
      </c>
      <c r="C314" s="275"/>
      <c r="D314" s="276"/>
      <c r="E314" s="95" t="s">
        <v>213</v>
      </c>
      <c r="F314" s="158">
        <f>F316+F319+F331</f>
        <v>6200</v>
      </c>
      <c r="G314" s="158">
        <f t="shared" ref="G314:H314" si="118">G316+G319+G331</f>
        <v>6200</v>
      </c>
      <c r="H314" s="158">
        <f t="shared" si="118"/>
        <v>6200</v>
      </c>
      <c r="I314" s="96">
        <f t="shared" si="90"/>
        <v>100</v>
      </c>
    </row>
    <row r="315" spans="1:9" s="116" customFormat="1" ht="15.75" customHeight="1" x14ac:dyDescent="0.25">
      <c r="B315" s="119">
        <v>4</v>
      </c>
      <c r="C315" s="120"/>
      <c r="D315" s="121"/>
      <c r="E315" s="118" t="s">
        <v>222</v>
      </c>
      <c r="F315" s="160">
        <f>F316+F319+F331</f>
        <v>6200</v>
      </c>
      <c r="G315" s="160">
        <f t="shared" ref="G315:H315" si="119">G316+G319+G331</f>
        <v>6200</v>
      </c>
      <c r="H315" s="160">
        <f t="shared" si="119"/>
        <v>6200</v>
      </c>
      <c r="I315" s="73">
        <f t="shared" si="90"/>
        <v>100</v>
      </c>
    </row>
    <row r="316" spans="1:9" s="59" customFormat="1" ht="30" customHeight="1" x14ac:dyDescent="0.25">
      <c r="B316" s="56">
        <v>41</v>
      </c>
      <c r="C316" s="57"/>
      <c r="D316" s="58"/>
      <c r="E316" s="63" t="s">
        <v>7</v>
      </c>
      <c r="F316" s="160">
        <f>F317</f>
        <v>0</v>
      </c>
      <c r="G316" s="160">
        <f t="shared" ref="G316:G317" si="120">G317</f>
        <v>0</v>
      </c>
      <c r="H316" s="160">
        <f t="shared" ref="H316:H317" si="121">H317</f>
        <v>0</v>
      </c>
      <c r="I316" s="73">
        <f t="shared" si="90"/>
        <v>0</v>
      </c>
    </row>
    <row r="317" spans="1:9" s="44" customFormat="1" ht="30" customHeight="1" x14ac:dyDescent="0.25">
      <c r="B317" s="47"/>
      <c r="C317" s="48">
        <v>412</v>
      </c>
      <c r="D317" s="43"/>
      <c r="E317" s="62" t="s">
        <v>136</v>
      </c>
      <c r="F317" s="161">
        <f>F318</f>
        <v>0</v>
      </c>
      <c r="G317" s="161">
        <f t="shared" si="120"/>
        <v>0</v>
      </c>
      <c r="H317" s="161">
        <f t="shared" si="121"/>
        <v>0</v>
      </c>
      <c r="I317" s="88">
        <f t="shared" si="90"/>
        <v>0</v>
      </c>
    </row>
    <row r="318" spans="1:9" s="55" customFormat="1" ht="30" customHeight="1" x14ac:dyDescent="0.25">
      <c r="B318" s="50"/>
      <c r="C318" s="83"/>
      <c r="D318" s="52">
        <v>4123</v>
      </c>
      <c r="E318" s="82" t="s">
        <v>137</v>
      </c>
      <c r="F318" s="162"/>
      <c r="G318" s="163"/>
      <c r="H318" s="163"/>
      <c r="I318" s="88">
        <f t="shared" si="90"/>
        <v>0</v>
      </c>
    </row>
    <row r="319" spans="1:9" s="59" customFormat="1" ht="30" customHeight="1" x14ac:dyDescent="0.25">
      <c r="B319" s="56">
        <v>42</v>
      </c>
      <c r="C319" s="57"/>
      <c r="D319" s="58"/>
      <c r="E319" s="63" t="s">
        <v>138</v>
      </c>
      <c r="F319" s="160">
        <f>F320+F322+F329</f>
        <v>6200</v>
      </c>
      <c r="G319" s="160">
        <f t="shared" ref="G319" si="122">G320+G322+G329</f>
        <v>6200</v>
      </c>
      <c r="H319" s="160">
        <f t="shared" ref="H319" si="123">H320+H322+H329</f>
        <v>6200</v>
      </c>
      <c r="I319" s="73">
        <f t="shared" si="90"/>
        <v>100</v>
      </c>
    </row>
    <row r="320" spans="1:9" s="44" customFormat="1" ht="30" customHeight="1" x14ac:dyDescent="0.25">
      <c r="B320" s="47"/>
      <c r="C320" s="48">
        <v>421</v>
      </c>
      <c r="D320" s="43"/>
      <c r="E320" s="62" t="s">
        <v>139</v>
      </c>
      <c r="F320" s="161">
        <f>F321</f>
        <v>0</v>
      </c>
      <c r="G320" s="161">
        <f t="shared" ref="G320" si="124">G321</f>
        <v>0</v>
      </c>
      <c r="H320" s="161">
        <f t="shared" ref="H320" si="125">H321</f>
        <v>0</v>
      </c>
      <c r="I320" s="88">
        <f t="shared" si="90"/>
        <v>0</v>
      </c>
    </row>
    <row r="321" spans="1:9" s="55" customFormat="1" ht="30" customHeight="1" x14ac:dyDescent="0.25">
      <c r="B321" s="50"/>
      <c r="C321" s="51"/>
      <c r="D321" s="52">
        <v>4214</v>
      </c>
      <c r="E321" s="82" t="s">
        <v>140</v>
      </c>
      <c r="F321" s="162"/>
      <c r="G321" s="162"/>
      <c r="H321" s="162"/>
      <c r="I321" s="88">
        <f t="shared" si="90"/>
        <v>0</v>
      </c>
    </row>
    <row r="322" spans="1:9" s="44" customFormat="1" ht="30" customHeight="1" x14ac:dyDescent="0.25">
      <c r="B322" s="47"/>
      <c r="C322" s="48">
        <v>422</v>
      </c>
      <c r="D322" s="43"/>
      <c r="E322" s="62" t="s">
        <v>141</v>
      </c>
      <c r="F322" s="161">
        <f>F323+F324+F325+F326+F327+F328</f>
        <v>6200</v>
      </c>
      <c r="G322" s="161">
        <f t="shared" ref="G322" si="126">G323+G324+G325+G326+G327+G328</f>
        <v>6200</v>
      </c>
      <c r="H322" s="161">
        <f t="shared" ref="H322" si="127">H323+H324+H325+H326+H327+H328</f>
        <v>6200</v>
      </c>
      <c r="I322" s="88">
        <f t="shared" si="90"/>
        <v>100</v>
      </c>
    </row>
    <row r="323" spans="1:9" s="55" customFormat="1" ht="30" customHeight="1" x14ac:dyDescent="0.25">
      <c r="B323" s="50"/>
      <c r="C323" s="83"/>
      <c r="D323" s="52">
        <v>4221</v>
      </c>
      <c r="E323" s="82" t="s">
        <v>143</v>
      </c>
      <c r="F323" s="162"/>
      <c r="G323" s="162"/>
      <c r="H323" s="162"/>
      <c r="I323" s="88">
        <f t="shared" si="90"/>
        <v>0</v>
      </c>
    </row>
    <row r="324" spans="1:9" s="55" customFormat="1" ht="30" customHeight="1" x14ac:dyDescent="0.25">
      <c r="B324" s="50"/>
      <c r="C324" s="83"/>
      <c r="D324" s="52">
        <v>4222</v>
      </c>
      <c r="E324" s="82" t="s">
        <v>187</v>
      </c>
      <c r="F324" s="162"/>
      <c r="G324" s="162"/>
      <c r="H324" s="162"/>
      <c r="I324" s="88">
        <f t="shared" si="90"/>
        <v>0</v>
      </c>
    </row>
    <row r="325" spans="1:9" s="55" customFormat="1" ht="30" customHeight="1" x14ac:dyDescent="0.25">
      <c r="B325" s="50"/>
      <c r="C325" s="83"/>
      <c r="D325" s="52">
        <v>4223</v>
      </c>
      <c r="E325" s="82" t="s">
        <v>145</v>
      </c>
      <c r="F325" s="162">
        <v>6200</v>
      </c>
      <c r="G325" s="162">
        <v>6200</v>
      </c>
      <c r="H325" s="162">
        <v>6200</v>
      </c>
      <c r="I325" s="88">
        <f t="shared" si="90"/>
        <v>100</v>
      </c>
    </row>
    <row r="326" spans="1:9" s="55" customFormat="1" ht="30" customHeight="1" x14ac:dyDescent="0.25">
      <c r="B326" s="50"/>
      <c r="C326" s="83"/>
      <c r="D326" s="52">
        <v>4225</v>
      </c>
      <c r="E326" s="82" t="s">
        <v>146</v>
      </c>
      <c r="F326" s="162"/>
      <c r="G326" s="162"/>
      <c r="H326" s="162"/>
      <c r="I326" s="88">
        <f t="shared" si="90"/>
        <v>0</v>
      </c>
    </row>
    <row r="327" spans="1:9" s="55" customFormat="1" ht="30" customHeight="1" x14ac:dyDescent="0.25">
      <c r="B327" s="50"/>
      <c r="C327" s="51"/>
      <c r="D327" s="52">
        <v>4226</v>
      </c>
      <c r="E327" s="82" t="s">
        <v>147</v>
      </c>
      <c r="F327" s="162"/>
      <c r="G327" s="162"/>
      <c r="H327" s="162"/>
      <c r="I327" s="88">
        <f t="shared" si="90"/>
        <v>0</v>
      </c>
    </row>
    <row r="328" spans="1:9" s="55" customFormat="1" ht="30" customHeight="1" x14ac:dyDescent="0.25">
      <c r="B328" s="50"/>
      <c r="C328" s="51"/>
      <c r="D328" s="52">
        <v>4227</v>
      </c>
      <c r="E328" s="82" t="s">
        <v>148</v>
      </c>
      <c r="F328" s="162"/>
      <c r="G328" s="162"/>
      <c r="H328" s="162"/>
      <c r="I328" s="88">
        <f t="shared" si="90"/>
        <v>0</v>
      </c>
    </row>
    <row r="329" spans="1:9" s="44" customFormat="1" ht="30" customHeight="1" x14ac:dyDescent="0.25">
      <c r="B329" s="47"/>
      <c r="C329" s="48">
        <v>423</v>
      </c>
      <c r="D329" s="43"/>
      <c r="E329" s="62" t="s">
        <v>142</v>
      </c>
      <c r="F329" s="161">
        <f>F330</f>
        <v>0</v>
      </c>
      <c r="G329" s="161">
        <f t="shared" ref="G329" si="128">G330</f>
        <v>0</v>
      </c>
      <c r="H329" s="161">
        <f t="shared" ref="H329" si="129">H330</f>
        <v>0</v>
      </c>
      <c r="I329" s="88">
        <f t="shared" si="90"/>
        <v>0</v>
      </c>
    </row>
    <row r="330" spans="1:9" s="55" customFormat="1" ht="30" customHeight="1" x14ac:dyDescent="0.25">
      <c r="B330" s="50"/>
      <c r="C330" s="51"/>
      <c r="D330" s="52">
        <v>4231</v>
      </c>
      <c r="E330" s="82" t="s">
        <v>188</v>
      </c>
      <c r="F330" s="162"/>
      <c r="G330" s="162"/>
      <c r="H330" s="162"/>
      <c r="I330" s="88">
        <f t="shared" si="90"/>
        <v>0</v>
      </c>
    </row>
    <row r="331" spans="1:9" s="59" customFormat="1" ht="30" customHeight="1" x14ac:dyDescent="0.25">
      <c r="B331" s="56">
        <v>45</v>
      </c>
      <c r="C331" s="57"/>
      <c r="D331" s="58"/>
      <c r="E331" s="63" t="s">
        <v>189</v>
      </c>
      <c r="F331" s="160">
        <f>F332</f>
        <v>0</v>
      </c>
      <c r="G331" s="160">
        <f t="shared" ref="G331" si="130">G332</f>
        <v>0</v>
      </c>
      <c r="H331" s="160">
        <f t="shared" ref="H331" si="131">H332</f>
        <v>0</v>
      </c>
      <c r="I331" s="73">
        <f t="shared" si="90"/>
        <v>0</v>
      </c>
    </row>
    <row r="332" spans="1:9" s="44" customFormat="1" ht="30" customHeight="1" x14ac:dyDescent="0.25">
      <c r="B332" s="84"/>
      <c r="C332" s="85">
        <v>451</v>
      </c>
      <c r="D332" s="86"/>
      <c r="E332" s="87" t="s">
        <v>151</v>
      </c>
      <c r="F332" s="166"/>
      <c r="G332" s="166"/>
      <c r="H332" s="166"/>
      <c r="I332" s="88">
        <f t="shared" si="90"/>
        <v>0</v>
      </c>
    </row>
    <row r="333" spans="1:9" s="55" customFormat="1" ht="15.75" customHeight="1" x14ac:dyDescent="0.25">
      <c r="A333" s="55" t="s">
        <v>192</v>
      </c>
      <c r="B333" s="274" t="s">
        <v>214</v>
      </c>
      <c r="C333" s="275"/>
      <c r="D333" s="276"/>
      <c r="E333" s="95" t="s">
        <v>215</v>
      </c>
      <c r="F333" s="158">
        <f>F335+F338+F350</f>
        <v>0</v>
      </c>
      <c r="G333" s="158">
        <f t="shared" ref="G333:H333" si="132">G335+G338+G350</f>
        <v>0</v>
      </c>
      <c r="H333" s="158">
        <f t="shared" si="132"/>
        <v>0</v>
      </c>
      <c r="I333" s="96">
        <f t="shared" si="90"/>
        <v>0</v>
      </c>
    </row>
    <row r="334" spans="1:9" s="116" customFormat="1" ht="15.75" customHeight="1" x14ac:dyDescent="0.25">
      <c r="B334" s="119">
        <v>4</v>
      </c>
      <c r="C334" s="120"/>
      <c r="D334" s="121"/>
      <c r="E334" s="118" t="s">
        <v>222</v>
      </c>
      <c r="F334" s="160">
        <f>F335+F338+F350</f>
        <v>0</v>
      </c>
      <c r="G334" s="160">
        <f t="shared" ref="G334:H334" si="133">G335+G338+G350</f>
        <v>0</v>
      </c>
      <c r="H334" s="160">
        <f t="shared" si="133"/>
        <v>0</v>
      </c>
      <c r="I334" s="73">
        <f t="shared" si="90"/>
        <v>0</v>
      </c>
    </row>
    <row r="335" spans="1:9" s="59" customFormat="1" ht="30" customHeight="1" x14ac:dyDescent="0.25">
      <c r="B335" s="56">
        <v>41</v>
      </c>
      <c r="C335" s="57"/>
      <c r="D335" s="58"/>
      <c r="E335" s="63" t="s">
        <v>7</v>
      </c>
      <c r="F335" s="160">
        <f>F336</f>
        <v>0</v>
      </c>
      <c r="G335" s="160">
        <f t="shared" ref="G335:G336" si="134">G336</f>
        <v>0</v>
      </c>
      <c r="H335" s="160">
        <f t="shared" ref="H335:H336" si="135">H336</f>
        <v>0</v>
      </c>
      <c r="I335" s="73">
        <f t="shared" si="90"/>
        <v>0</v>
      </c>
    </row>
    <row r="336" spans="1:9" s="44" customFormat="1" ht="30" customHeight="1" x14ac:dyDescent="0.25">
      <c r="B336" s="47"/>
      <c r="C336" s="48">
        <v>412</v>
      </c>
      <c r="D336" s="43"/>
      <c r="E336" s="62" t="s">
        <v>136</v>
      </c>
      <c r="F336" s="161">
        <f>F337</f>
        <v>0</v>
      </c>
      <c r="G336" s="161">
        <f t="shared" si="134"/>
        <v>0</v>
      </c>
      <c r="H336" s="161">
        <f t="shared" si="135"/>
        <v>0</v>
      </c>
      <c r="I336" s="88">
        <f t="shared" si="90"/>
        <v>0</v>
      </c>
    </row>
    <row r="337" spans="2:9" s="55" customFormat="1" ht="30" customHeight="1" x14ac:dyDescent="0.25">
      <c r="B337" s="50"/>
      <c r="C337" s="83"/>
      <c r="D337" s="52">
        <v>4123</v>
      </c>
      <c r="E337" s="82" t="s">
        <v>137</v>
      </c>
      <c r="F337" s="162"/>
      <c r="G337" s="163"/>
      <c r="H337" s="163"/>
      <c r="I337" s="88">
        <f t="shared" si="90"/>
        <v>0</v>
      </c>
    </row>
    <row r="338" spans="2:9" s="59" customFormat="1" ht="30" customHeight="1" x14ac:dyDescent="0.25">
      <c r="B338" s="56">
        <v>42</v>
      </c>
      <c r="C338" s="57"/>
      <c r="D338" s="58"/>
      <c r="E338" s="63" t="s">
        <v>138</v>
      </c>
      <c r="F338" s="160">
        <f>F339+F341+F348</f>
        <v>0</v>
      </c>
      <c r="G338" s="160">
        <f t="shared" ref="G338" si="136">G339+G341+G348</f>
        <v>0</v>
      </c>
      <c r="H338" s="160">
        <f t="shared" ref="H338" si="137">H339+H341+H348</f>
        <v>0</v>
      </c>
      <c r="I338" s="73">
        <f t="shared" si="90"/>
        <v>0</v>
      </c>
    </row>
    <row r="339" spans="2:9" s="44" customFormat="1" ht="30" customHeight="1" x14ac:dyDescent="0.25">
      <c r="B339" s="47"/>
      <c r="C339" s="48">
        <v>421</v>
      </c>
      <c r="D339" s="43"/>
      <c r="E339" s="62" t="s">
        <v>139</v>
      </c>
      <c r="F339" s="161">
        <f>F340</f>
        <v>0</v>
      </c>
      <c r="G339" s="161">
        <f t="shared" ref="G339" si="138">G340</f>
        <v>0</v>
      </c>
      <c r="H339" s="161">
        <f t="shared" ref="H339" si="139">H340</f>
        <v>0</v>
      </c>
      <c r="I339" s="88">
        <f t="shared" si="90"/>
        <v>0</v>
      </c>
    </row>
    <row r="340" spans="2:9" s="55" customFormat="1" ht="30" customHeight="1" x14ac:dyDescent="0.25">
      <c r="B340" s="50"/>
      <c r="C340" s="51"/>
      <c r="D340" s="52">
        <v>4214</v>
      </c>
      <c r="E340" s="82" t="s">
        <v>140</v>
      </c>
      <c r="F340" s="162"/>
      <c r="G340" s="162"/>
      <c r="H340" s="162"/>
      <c r="I340" s="88">
        <f t="shared" si="90"/>
        <v>0</v>
      </c>
    </row>
    <row r="341" spans="2:9" s="44" customFormat="1" ht="30" customHeight="1" x14ac:dyDescent="0.25">
      <c r="B341" s="47"/>
      <c r="C341" s="48">
        <v>422</v>
      </c>
      <c r="D341" s="43"/>
      <c r="E341" s="62" t="s">
        <v>141</v>
      </c>
      <c r="F341" s="161">
        <f>F342+F343+F344+F345+F346+F347</f>
        <v>0</v>
      </c>
      <c r="G341" s="161">
        <f t="shared" ref="G341" si="140">G342+G343+G344+G345+G346+G347</f>
        <v>0</v>
      </c>
      <c r="H341" s="161">
        <f t="shared" ref="H341" si="141">H342+H343+H344+H345+H346+H347</f>
        <v>0</v>
      </c>
      <c r="I341" s="88">
        <f t="shared" si="90"/>
        <v>0</v>
      </c>
    </row>
    <row r="342" spans="2:9" s="55" customFormat="1" ht="30" customHeight="1" x14ac:dyDescent="0.25">
      <c r="B342" s="50"/>
      <c r="C342" s="83"/>
      <c r="D342" s="52">
        <v>4221</v>
      </c>
      <c r="E342" s="82" t="s">
        <v>143</v>
      </c>
      <c r="F342" s="162"/>
      <c r="G342" s="162"/>
      <c r="H342" s="162"/>
      <c r="I342" s="88">
        <f t="shared" si="90"/>
        <v>0</v>
      </c>
    </row>
    <row r="343" spans="2:9" s="55" customFormat="1" ht="30" customHeight="1" x14ac:dyDescent="0.25">
      <c r="B343" s="50"/>
      <c r="C343" s="83"/>
      <c r="D343" s="52">
        <v>4222</v>
      </c>
      <c r="E343" s="82" t="s">
        <v>187</v>
      </c>
      <c r="F343" s="162"/>
      <c r="G343" s="162"/>
      <c r="H343" s="162"/>
      <c r="I343" s="88">
        <f t="shared" si="90"/>
        <v>0</v>
      </c>
    </row>
    <row r="344" spans="2:9" s="55" customFormat="1" ht="30" customHeight="1" x14ac:dyDescent="0.25">
      <c r="B344" s="50"/>
      <c r="C344" s="83"/>
      <c r="D344" s="52">
        <v>4223</v>
      </c>
      <c r="E344" s="82" t="s">
        <v>145</v>
      </c>
      <c r="F344" s="162"/>
      <c r="G344" s="162"/>
      <c r="H344" s="162"/>
      <c r="I344" s="88">
        <f t="shared" ref="I344:I351" si="142">IFERROR(H344/G344*100,0)</f>
        <v>0</v>
      </c>
    </row>
    <row r="345" spans="2:9" s="55" customFormat="1" ht="30" customHeight="1" x14ac:dyDescent="0.25">
      <c r="B345" s="50"/>
      <c r="C345" s="83"/>
      <c r="D345" s="52">
        <v>4225</v>
      </c>
      <c r="E345" s="82" t="s">
        <v>146</v>
      </c>
      <c r="F345" s="162"/>
      <c r="G345" s="162"/>
      <c r="H345" s="162"/>
      <c r="I345" s="88">
        <f t="shared" si="142"/>
        <v>0</v>
      </c>
    </row>
    <row r="346" spans="2:9" s="55" customFormat="1" ht="30" customHeight="1" x14ac:dyDescent="0.25">
      <c r="B346" s="50"/>
      <c r="C346" s="51"/>
      <c r="D346" s="52">
        <v>4226</v>
      </c>
      <c r="E346" s="82" t="s">
        <v>147</v>
      </c>
      <c r="F346" s="162"/>
      <c r="G346" s="162"/>
      <c r="H346" s="162"/>
      <c r="I346" s="88">
        <f t="shared" si="142"/>
        <v>0</v>
      </c>
    </row>
    <row r="347" spans="2:9" s="55" customFormat="1" ht="30" customHeight="1" x14ac:dyDescent="0.25">
      <c r="B347" s="50"/>
      <c r="C347" s="51"/>
      <c r="D347" s="52">
        <v>4227</v>
      </c>
      <c r="E347" s="82" t="s">
        <v>148</v>
      </c>
      <c r="F347" s="162"/>
      <c r="G347" s="162"/>
      <c r="H347" s="162"/>
      <c r="I347" s="88">
        <f t="shared" si="142"/>
        <v>0</v>
      </c>
    </row>
    <row r="348" spans="2:9" s="44" customFormat="1" ht="30" customHeight="1" x14ac:dyDescent="0.25">
      <c r="B348" s="47"/>
      <c r="C348" s="48">
        <v>423</v>
      </c>
      <c r="D348" s="43"/>
      <c r="E348" s="62" t="s">
        <v>142</v>
      </c>
      <c r="F348" s="161">
        <f>F349</f>
        <v>0</v>
      </c>
      <c r="G348" s="161">
        <f t="shared" ref="G348" si="143">G349</f>
        <v>0</v>
      </c>
      <c r="H348" s="161">
        <f t="shared" ref="H348" si="144">H349</f>
        <v>0</v>
      </c>
      <c r="I348" s="88">
        <f t="shared" si="142"/>
        <v>0</v>
      </c>
    </row>
    <row r="349" spans="2:9" s="55" customFormat="1" ht="30" customHeight="1" x14ac:dyDescent="0.25">
      <c r="B349" s="50"/>
      <c r="C349" s="51"/>
      <c r="D349" s="52">
        <v>4231</v>
      </c>
      <c r="E349" s="82" t="s">
        <v>188</v>
      </c>
      <c r="F349" s="162"/>
      <c r="G349" s="162"/>
      <c r="H349" s="162"/>
      <c r="I349" s="88">
        <f t="shared" si="142"/>
        <v>0</v>
      </c>
    </row>
    <row r="350" spans="2:9" s="59" customFormat="1" ht="30" customHeight="1" x14ac:dyDescent="0.25">
      <c r="B350" s="56">
        <v>45</v>
      </c>
      <c r="C350" s="57"/>
      <c r="D350" s="58"/>
      <c r="E350" s="63" t="s">
        <v>189</v>
      </c>
      <c r="F350" s="160">
        <f>F351</f>
        <v>0</v>
      </c>
      <c r="G350" s="160">
        <f t="shared" ref="G350" si="145">G351</f>
        <v>0</v>
      </c>
      <c r="H350" s="160">
        <f t="shared" ref="H350" si="146">H351</f>
        <v>0</v>
      </c>
      <c r="I350" s="73">
        <f t="shared" si="142"/>
        <v>0</v>
      </c>
    </row>
    <row r="351" spans="2:9" s="44" customFormat="1" ht="30" customHeight="1" x14ac:dyDescent="0.25">
      <c r="B351" s="84"/>
      <c r="C351" s="85">
        <v>451</v>
      </c>
      <c r="D351" s="86"/>
      <c r="E351" s="87" t="s">
        <v>151</v>
      </c>
      <c r="F351" s="166"/>
      <c r="G351" s="166"/>
      <c r="H351" s="166"/>
      <c r="I351" s="88">
        <f t="shared" si="142"/>
        <v>0</v>
      </c>
    </row>
    <row r="352" spans="2:9" s="44" customFormat="1" ht="30" customHeight="1" x14ac:dyDescent="0.25">
      <c r="B352" s="47"/>
      <c r="C352" s="48"/>
      <c r="D352" s="43"/>
      <c r="E352" s="49"/>
      <c r="F352" s="161"/>
      <c r="G352" s="167"/>
      <c r="H352" s="167"/>
      <c r="I352" s="45"/>
    </row>
  </sheetData>
  <mergeCells count="29">
    <mergeCell ref="B314:D314"/>
    <mergeCell ref="B333:D333"/>
    <mergeCell ref="B64:D64"/>
    <mergeCell ref="B256:D256"/>
    <mergeCell ref="B257:D257"/>
    <mergeCell ref="B295:D295"/>
    <mergeCell ref="B112:D112"/>
    <mergeCell ref="B160:D160"/>
    <mergeCell ref="B208:D208"/>
    <mergeCell ref="B66:D66"/>
    <mergeCell ref="B114:D114"/>
    <mergeCell ref="B162:D162"/>
    <mergeCell ref="B65:D65"/>
    <mergeCell ref="B210:D210"/>
    <mergeCell ref="B276:D276"/>
    <mergeCell ref="B18:D18"/>
    <mergeCell ref="B2:I2"/>
    <mergeCell ref="B14:D14"/>
    <mergeCell ref="B16:D16"/>
    <mergeCell ref="B4:I4"/>
    <mergeCell ref="B6:E6"/>
    <mergeCell ref="B7:E7"/>
    <mergeCell ref="B8:D8"/>
    <mergeCell ref="B11:D11"/>
    <mergeCell ref="B12:D12"/>
    <mergeCell ref="B13:D13"/>
    <mergeCell ref="B9:D9"/>
    <mergeCell ref="B10:D10"/>
    <mergeCell ref="B15:D15"/>
  </mergeCells>
  <pageMargins left="0.7" right="0.7" top="0.75" bottom="0.75" header="0.3" footer="0.3"/>
  <pageSetup paperSize="9" scale="7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0717-0523-4732-A9BA-D486452A6AD4}">
  <sheetPr>
    <tabColor rgb="FF92D050"/>
  </sheetPr>
  <dimension ref="A2:I14"/>
  <sheetViews>
    <sheetView workbookViewId="0">
      <selection activeCell="G20" sqref="G20"/>
    </sheetView>
  </sheetViews>
  <sheetFormatPr defaultRowHeight="15" x14ac:dyDescent="0.25"/>
  <sheetData>
    <row r="2" spans="1:9" x14ac:dyDescent="0.25">
      <c r="A2" t="s">
        <v>194</v>
      </c>
      <c r="B2" s="115" t="s">
        <v>195</v>
      </c>
    </row>
    <row r="3" spans="1:9" x14ac:dyDescent="0.25">
      <c r="A3" t="s">
        <v>193</v>
      </c>
    </row>
    <row r="4" spans="1:9" x14ac:dyDescent="0.25">
      <c r="A4" t="s">
        <v>200</v>
      </c>
    </row>
    <row r="5" spans="1:9" x14ac:dyDescent="0.25">
      <c r="A5" t="s">
        <v>196</v>
      </c>
    </row>
    <row r="6" spans="1:9" x14ac:dyDescent="0.25">
      <c r="A6" t="s">
        <v>197</v>
      </c>
    </row>
    <row r="7" spans="1:9" x14ac:dyDescent="0.25">
      <c r="A7" t="s">
        <v>198</v>
      </c>
    </row>
    <row r="11" spans="1:9" x14ac:dyDescent="0.25">
      <c r="A11" t="s">
        <v>199</v>
      </c>
    </row>
    <row r="12" spans="1:9" x14ac:dyDescent="0.25">
      <c r="A12" s="77" t="s">
        <v>171</v>
      </c>
    </row>
    <row r="14" spans="1:9" ht="78" customHeight="1" x14ac:dyDescent="0.25">
      <c r="A14" s="287" t="s">
        <v>174</v>
      </c>
      <c r="B14" s="287"/>
      <c r="C14" s="287"/>
      <c r="D14" s="287"/>
      <c r="E14" s="287"/>
      <c r="F14" s="287"/>
      <c r="G14" s="287"/>
      <c r="H14" s="287"/>
      <c r="I14" s="287"/>
    </row>
  </sheetData>
  <mergeCells count="1">
    <mergeCell ref="A14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AD75-90F6-460D-8F74-41ED92EE86DC}">
  <dimension ref="A1:K31"/>
  <sheetViews>
    <sheetView workbookViewId="0">
      <selection activeCell="B39" sqref="B39"/>
    </sheetView>
  </sheetViews>
  <sheetFormatPr defaultRowHeight="15" x14ac:dyDescent="0.25"/>
  <cols>
    <col min="9" max="9" width="9.140625" customWidth="1"/>
  </cols>
  <sheetData>
    <row r="1" spans="1:11" ht="15.75" x14ac:dyDescent="0.25">
      <c r="A1" s="76" t="s">
        <v>204</v>
      </c>
    </row>
    <row r="2" spans="1:11" ht="15.75" x14ac:dyDescent="0.25">
      <c r="A2" s="76" t="s">
        <v>201</v>
      </c>
    </row>
    <row r="3" spans="1:11" ht="15.75" x14ac:dyDescent="0.25">
      <c r="A3" s="76" t="s">
        <v>202</v>
      </c>
    </row>
    <row r="4" spans="1:11" ht="15.75" x14ac:dyDescent="0.25">
      <c r="A4" s="76" t="s">
        <v>203</v>
      </c>
    </row>
    <row r="7" spans="1:11" x14ac:dyDescent="0.25">
      <c r="A7" s="70"/>
    </row>
    <row r="8" spans="1:11" x14ac:dyDescent="0.25">
      <c r="A8" s="71"/>
    </row>
    <row r="9" spans="1:11" ht="71.25" customHeight="1" x14ac:dyDescent="0.25">
      <c r="A9" s="222" t="s">
        <v>2153</v>
      </c>
      <c r="B9" s="222"/>
      <c r="C9" s="222"/>
      <c r="D9" s="222"/>
      <c r="E9" s="222"/>
      <c r="F9" s="222"/>
      <c r="G9" s="222"/>
      <c r="H9" s="222"/>
      <c r="I9" s="222"/>
      <c r="J9" s="36"/>
      <c r="K9" s="36"/>
    </row>
    <row r="11" spans="1:11" x14ac:dyDescent="0.25">
      <c r="A11" s="70"/>
    </row>
    <row r="12" spans="1:11" x14ac:dyDescent="0.25">
      <c r="A12" s="77" t="s">
        <v>170</v>
      </c>
    </row>
    <row r="13" spans="1:11" x14ac:dyDescent="0.25">
      <c r="A13" s="77"/>
    </row>
    <row r="14" spans="1:11" x14ac:dyDescent="0.25">
      <c r="A14" s="79" t="s">
        <v>178</v>
      </c>
    </row>
    <row r="15" spans="1:11" x14ac:dyDescent="0.25">
      <c r="A15" s="79"/>
    </row>
    <row r="16" spans="1:11" ht="79.5" customHeight="1" x14ac:dyDescent="0.25">
      <c r="A16" s="220" t="s">
        <v>2162</v>
      </c>
      <c r="B16" s="220"/>
      <c r="C16" s="220"/>
      <c r="D16" s="220"/>
      <c r="E16" s="220"/>
      <c r="F16" s="220"/>
      <c r="G16" s="220"/>
      <c r="H16" s="220"/>
      <c r="I16" s="220"/>
    </row>
    <row r="17" spans="1:9" x14ac:dyDescent="0.25">
      <c r="A17" s="77"/>
    </row>
    <row r="18" spans="1:9" x14ac:dyDescent="0.25">
      <c r="A18" s="79" t="s">
        <v>172</v>
      </c>
    </row>
    <row r="19" spans="1:9" x14ac:dyDescent="0.25">
      <c r="A19" s="79"/>
    </row>
    <row r="20" spans="1:9" ht="58.5" customHeight="1" x14ac:dyDescent="0.25">
      <c r="A20" s="220" t="s">
        <v>2161</v>
      </c>
      <c r="B20" s="220"/>
      <c r="C20" s="220"/>
      <c r="D20" s="220"/>
      <c r="E20" s="220"/>
      <c r="F20" s="220"/>
      <c r="G20" s="220"/>
      <c r="H20" s="220"/>
      <c r="I20" s="220"/>
    </row>
    <row r="21" spans="1:9" x14ac:dyDescent="0.25">
      <c r="A21" s="77"/>
    </row>
    <row r="22" spans="1:9" x14ac:dyDescent="0.25">
      <c r="A22" s="79" t="s">
        <v>173</v>
      </c>
    </row>
    <row r="23" spans="1:9" x14ac:dyDescent="0.25">
      <c r="A23" s="79"/>
    </row>
    <row r="24" spans="1:9" ht="55.5" customHeight="1" x14ac:dyDescent="0.25">
      <c r="A24" s="220" t="s">
        <v>2160</v>
      </c>
      <c r="B24" s="220"/>
      <c r="C24" s="220"/>
      <c r="D24" s="220"/>
      <c r="E24" s="220"/>
      <c r="F24" s="220"/>
      <c r="G24" s="220"/>
      <c r="H24" s="220"/>
      <c r="I24" s="220"/>
    </row>
    <row r="25" spans="1:9" x14ac:dyDescent="0.25">
      <c r="A25" s="70"/>
    </row>
    <row r="26" spans="1:9" x14ac:dyDescent="0.25">
      <c r="A26" s="77" t="s">
        <v>171</v>
      </c>
    </row>
    <row r="28" spans="1:9" ht="212.25" customHeight="1" x14ac:dyDescent="0.25">
      <c r="A28" s="220" t="s">
        <v>2159</v>
      </c>
      <c r="B28" s="220"/>
      <c r="C28" s="220"/>
      <c r="D28" s="220"/>
      <c r="E28" s="220"/>
      <c r="F28" s="220"/>
      <c r="G28" s="220"/>
      <c r="H28" s="220"/>
      <c r="I28" s="220"/>
    </row>
    <row r="29" spans="1:9" ht="144" customHeight="1" x14ac:dyDescent="0.25">
      <c r="A29" s="223" t="s">
        <v>2163</v>
      </c>
      <c r="B29" s="224"/>
      <c r="C29" s="224"/>
      <c r="D29" s="224"/>
      <c r="E29" s="224"/>
      <c r="F29" s="224"/>
      <c r="G29" s="224"/>
      <c r="H29" s="224"/>
      <c r="I29" s="225"/>
    </row>
    <row r="31" spans="1:9" ht="15.75" x14ac:dyDescent="0.25">
      <c r="A31" s="75" t="s">
        <v>2167</v>
      </c>
    </row>
  </sheetData>
  <mergeCells count="6">
    <mergeCell ref="A29:I29"/>
    <mergeCell ref="A20:I20"/>
    <mergeCell ref="A9:I9"/>
    <mergeCell ref="A16:I16"/>
    <mergeCell ref="A24:I24"/>
    <mergeCell ref="A28:I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8928-D567-44E0-B269-E9A868CCAC26}">
  <dimension ref="A1:K31"/>
  <sheetViews>
    <sheetView tabSelected="1" topLeftCell="A10" workbookViewId="0">
      <selection activeCell="F38" sqref="F38"/>
    </sheetView>
  </sheetViews>
  <sheetFormatPr defaultRowHeight="15" x14ac:dyDescent="0.25"/>
  <cols>
    <col min="9" max="9" width="9.140625" customWidth="1"/>
  </cols>
  <sheetData>
    <row r="1" spans="1:11" ht="15.75" x14ac:dyDescent="0.25">
      <c r="A1" s="76" t="s">
        <v>204</v>
      </c>
    </row>
    <row r="2" spans="1:11" ht="15.75" x14ac:dyDescent="0.25">
      <c r="A2" s="76" t="s">
        <v>201</v>
      </c>
    </row>
    <row r="3" spans="1:11" ht="15.75" x14ac:dyDescent="0.25">
      <c r="A3" s="76" t="s">
        <v>202</v>
      </c>
    </row>
    <row r="4" spans="1:11" ht="15.75" x14ac:dyDescent="0.25">
      <c r="A4" s="76" t="s">
        <v>203</v>
      </c>
    </row>
    <row r="7" spans="1:11" ht="81.75" customHeight="1" x14ac:dyDescent="0.25">
      <c r="A7" s="226" t="s">
        <v>2166</v>
      </c>
      <c r="B7" s="226"/>
      <c r="C7" s="226"/>
      <c r="D7" s="226"/>
      <c r="E7" s="226"/>
      <c r="F7" s="226"/>
      <c r="G7" s="226"/>
      <c r="H7" s="226"/>
      <c r="I7" s="226"/>
    </row>
    <row r="8" spans="1:11" x14ac:dyDescent="0.25">
      <c r="A8" s="70"/>
    </row>
    <row r="9" spans="1:11" x14ac:dyDescent="0.25">
      <c r="A9" s="71"/>
    </row>
    <row r="10" spans="1:11" ht="71.25" customHeight="1" x14ac:dyDescent="0.25">
      <c r="A10" s="222" t="s">
        <v>2150</v>
      </c>
      <c r="B10" s="222"/>
      <c r="C10" s="222"/>
      <c r="D10" s="222"/>
      <c r="E10" s="222"/>
      <c r="F10" s="222"/>
      <c r="G10" s="222"/>
      <c r="H10" s="222"/>
      <c r="I10" s="222"/>
      <c r="J10" s="36"/>
      <c r="K10" s="36"/>
    </row>
    <row r="12" spans="1:11" x14ac:dyDescent="0.25">
      <c r="A12" s="227" t="s">
        <v>163</v>
      </c>
      <c r="B12" s="227"/>
      <c r="C12" s="227"/>
      <c r="D12" s="227"/>
      <c r="E12" s="227"/>
      <c r="F12" s="227"/>
      <c r="G12" s="227"/>
      <c r="H12" s="227"/>
      <c r="I12" s="227"/>
    </row>
    <row r="14" spans="1:11" ht="36.75" customHeight="1" x14ac:dyDescent="0.25">
      <c r="A14" s="229" t="s">
        <v>2151</v>
      </c>
      <c r="B14" s="229"/>
      <c r="C14" s="229"/>
      <c r="D14" s="229"/>
      <c r="E14" s="229"/>
      <c r="F14" s="229"/>
      <c r="G14" s="229"/>
      <c r="H14" s="229"/>
      <c r="I14" s="229"/>
    </row>
    <row r="15" spans="1:11" ht="14.25" customHeight="1" x14ac:dyDescent="0.25">
      <c r="A15" s="74"/>
      <c r="B15" s="74"/>
      <c r="C15" s="74"/>
      <c r="D15" s="74"/>
      <c r="E15" s="74"/>
      <c r="F15" s="74"/>
      <c r="G15" s="74"/>
      <c r="H15" s="74"/>
      <c r="I15" s="74"/>
    </row>
    <row r="16" spans="1:11" x14ac:dyDescent="0.25">
      <c r="A16" s="227" t="s">
        <v>164</v>
      </c>
      <c r="B16" s="227"/>
      <c r="C16" s="227"/>
      <c r="D16" s="227"/>
      <c r="E16" s="227"/>
      <c r="F16" s="227"/>
      <c r="G16" s="227"/>
      <c r="H16" s="227"/>
      <c r="I16" s="227"/>
    </row>
    <row r="18" spans="1:9" ht="42.75" customHeight="1" x14ac:dyDescent="0.25">
      <c r="A18" s="228" t="s">
        <v>2152</v>
      </c>
      <c r="B18" s="228"/>
      <c r="C18" s="228"/>
      <c r="D18" s="228"/>
      <c r="E18" s="228"/>
      <c r="F18" s="228"/>
      <c r="G18" s="228"/>
      <c r="H18" s="228"/>
      <c r="I18" s="228"/>
    </row>
    <row r="21" spans="1:9" x14ac:dyDescent="0.25">
      <c r="A21" s="69"/>
    </row>
    <row r="22" spans="1:9" x14ac:dyDescent="0.25">
      <c r="A22" s="69" t="s">
        <v>2165</v>
      </c>
    </row>
    <row r="23" spans="1:9" x14ac:dyDescent="0.25">
      <c r="A23" s="70"/>
    </row>
    <row r="24" spans="1:9" x14ac:dyDescent="0.25">
      <c r="A24" s="72"/>
    </row>
    <row r="25" spans="1:9" x14ac:dyDescent="0.25">
      <c r="A25" s="72"/>
    </row>
    <row r="26" spans="1:9" ht="15.75" x14ac:dyDescent="0.25">
      <c r="A26" s="75" t="s">
        <v>2167</v>
      </c>
    </row>
    <row r="27" spans="1:9" x14ac:dyDescent="0.25">
      <c r="A27" s="70"/>
    </row>
    <row r="28" spans="1:9" x14ac:dyDescent="0.25">
      <c r="A28" s="70"/>
      <c r="F28" t="s">
        <v>2168</v>
      </c>
    </row>
    <row r="29" spans="1:9" x14ac:dyDescent="0.25">
      <c r="A29" s="70"/>
    </row>
    <row r="30" spans="1:9" x14ac:dyDescent="0.25">
      <c r="A30" s="70"/>
      <c r="F30" t="s">
        <v>2164</v>
      </c>
    </row>
    <row r="31" spans="1:9" x14ac:dyDescent="0.25">
      <c r="A31" s="70"/>
    </row>
  </sheetData>
  <mergeCells count="6">
    <mergeCell ref="A7:I7"/>
    <mergeCell ref="A10:I10"/>
    <mergeCell ref="A12:I12"/>
    <mergeCell ref="A18:I18"/>
    <mergeCell ref="A16:I16"/>
    <mergeCell ref="A14:I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6"/>
  <sheetViews>
    <sheetView topLeftCell="B10" zoomScale="93" zoomScaleNormal="93" workbookViewId="0">
      <selection activeCell="B2" sqref="B2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222" t="s">
        <v>2149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2:12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25">
      <c r="B3" s="222" t="s">
        <v>13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2:12" ht="36" customHeight="1" x14ac:dyDescent="0.25">
      <c r="B4" s="245"/>
      <c r="C4" s="245"/>
      <c r="D4" s="245"/>
      <c r="E4" s="2"/>
      <c r="F4" s="2"/>
      <c r="G4" s="2"/>
      <c r="H4" s="2"/>
      <c r="I4" s="2"/>
      <c r="J4" s="3"/>
      <c r="K4" s="3"/>
    </row>
    <row r="5" spans="2:12" ht="18" customHeight="1" x14ac:dyDescent="0.25">
      <c r="B5" s="222" t="s">
        <v>53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2:12" ht="18" customHeight="1" x14ac:dyDescent="0.25">
      <c r="B6" s="36"/>
      <c r="C6" s="38"/>
      <c r="D6" s="38"/>
      <c r="E6" s="38"/>
      <c r="F6" s="38"/>
      <c r="G6" s="38"/>
      <c r="H6" s="38"/>
      <c r="I6" s="38"/>
      <c r="J6" s="38"/>
      <c r="K6" s="38"/>
    </row>
    <row r="7" spans="2:12" x14ac:dyDescent="0.25">
      <c r="B7" s="240" t="s">
        <v>54</v>
      </c>
      <c r="C7" s="240"/>
      <c r="D7" s="240"/>
      <c r="E7" s="240"/>
      <c r="F7" s="240"/>
      <c r="G7" s="4"/>
      <c r="H7" s="4"/>
      <c r="I7" s="4"/>
      <c r="J7" s="4"/>
      <c r="K7" s="20"/>
    </row>
    <row r="8" spans="2:12" ht="25.5" x14ac:dyDescent="0.25">
      <c r="B8" s="241" t="s">
        <v>8</v>
      </c>
      <c r="C8" s="242"/>
      <c r="D8" s="242"/>
      <c r="E8" s="242"/>
      <c r="F8" s="243"/>
      <c r="G8" s="40" t="s">
        <v>1977</v>
      </c>
      <c r="H8" s="40" t="s">
        <v>2145</v>
      </c>
      <c r="I8" s="40" t="s">
        <v>2146</v>
      </c>
      <c r="J8" s="40" t="s">
        <v>2148</v>
      </c>
      <c r="K8" s="1" t="s">
        <v>18</v>
      </c>
      <c r="L8" s="1" t="s">
        <v>45</v>
      </c>
    </row>
    <row r="9" spans="2:12" s="27" customFormat="1" ht="11.25" x14ac:dyDescent="0.2">
      <c r="B9" s="234">
        <v>1</v>
      </c>
      <c r="C9" s="234"/>
      <c r="D9" s="234"/>
      <c r="E9" s="234"/>
      <c r="F9" s="235"/>
      <c r="G9" s="26">
        <v>2</v>
      </c>
      <c r="H9" s="25">
        <v>3</v>
      </c>
      <c r="I9" s="25">
        <v>4</v>
      </c>
      <c r="J9" s="25">
        <v>5</v>
      </c>
      <c r="K9" s="25" t="s">
        <v>20</v>
      </c>
      <c r="L9" s="25" t="s">
        <v>21</v>
      </c>
    </row>
    <row r="10" spans="2:12" x14ac:dyDescent="0.25">
      <c r="B10" s="236" t="s">
        <v>0</v>
      </c>
      <c r="C10" s="237"/>
      <c r="D10" s="237"/>
      <c r="E10" s="237"/>
      <c r="F10" s="238"/>
      <c r="G10" s="65">
        <f>G11+G12</f>
        <v>755346.79</v>
      </c>
      <c r="H10" s="65">
        <f t="shared" ref="H10:J10" si="0">H11+H12</f>
        <v>931950</v>
      </c>
      <c r="I10" s="65">
        <f t="shared" si="0"/>
        <v>931950</v>
      </c>
      <c r="J10" s="65">
        <f t="shared" si="0"/>
        <v>847065.28</v>
      </c>
      <c r="K10" s="65">
        <f>IFERROR(J10/G10*100,0)</f>
        <v>112.14256699230828</v>
      </c>
      <c r="L10" s="65">
        <f>IFERROR(J10/I10*100,0)</f>
        <v>90.891708782660018</v>
      </c>
    </row>
    <row r="11" spans="2:12" x14ac:dyDescent="0.25">
      <c r="B11" s="239" t="s">
        <v>46</v>
      </c>
      <c r="C11" s="231"/>
      <c r="D11" s="231"/>
      <c r="E11" s="231"/>
      <c r="F11" s="233"/>
      <c r="G11" s="66">
        <f>' Račun prihoda i rashoda'!G11</f>
        <v>742186.79</v>
      </c>
      <c r="H11" s="66">
        <f>' Račun prihoda i rashoda'!H11</f>
        <v>931950</v>
      </c>
      <c r="I11" s="66">
        <f>' Račun prihoda i rashoda'!I11</f>
        <v>931950</v>
      </c>
      <c r="J11" s="66">
        <f>' Račun prihoda i rashoda'!J11</f>
        <v>847065.28</v>
      </c>
      <c r="K11" s="66">
        <f t="shared" ref="K11:K16" si="1">IFERROR(J11/G11*100,0)</f>
        <v>114.1310100655389</v>
      </c>
      <c r="L11" s="66">
        <f t="shared" ref="L11:L16" si="2">IFERROR(J11/I11*100,0)</f>
        <v>90.891708782660018</v>
      </c>
    </row>
    <row r="12" spans="2:12" x14ac:dyDescent="0.25">
      <c r="B12" s="232" t="s">
        <v>51</v>
      </c>
      <c r="C12" s="233"/>
      <c r="D12" s="233"/>
      <c r="E12" s="233"/>
      <c r="F12" s="233"/>
      <c r="G12" s="66">
        <f>' Račun prihoda i rashoda'!G52</f>
        <v>13160</v>
      </c>
      <c r="H12" s="66">
        <f>' Račun prihoda i rashoda'!H52</f>
        <v>0</v>
      </c>
      <c r="I12" s="66">
        <f>' Račun prihoda i rashoda'!I52</f>
        <v>0</v>
      </c>
      <c r="J12" s="66">
        <f>' Račun prihoda i rashoda'!J52</f>
        <v>0</v>
      </c>
      <c r="K12" s="66">
        <f t="shared" si="1"/>
        <v>0</v>
      </c>
      <c r="L12" s="66">
        <f t="shared" si="2"/>
        <v>0</v>
      </c>
    </row>
    <row r="13" spans="2:12" x14ac:dyDescent="0.25">
      <c r="B13" s="21" t="s">
        <v>1</v>
      </c>
      <c r="C13" s="37"/>
      <c r="D13" s="37"/>
      <c r="E13" s="37"/>
      <c r="F13" s="37"/>
      <c r="G13" s="65">
        <f>G14+G15</f>
        <v>737226.21999999986</v>
      </c>
      <c r="H13" s="65">
        <f t="shared" ref="H13:J13" si="3">H14+H15</f>
        <v>931950</v>
      </c>
      <c r="I13" s="65">
        <f t="shared" si="3"/>
        <v>931950</v>
      </c>
      <c r="J13" s="65">
        <f t="shared" si="3"/>
        <v>914939.04999999993</v>
      </c>
      <c r="K13" s="65">
        <f t="shared" si="1"/>
        <v>124.10560356901034</v>
      </c>
      <c r="L13" s="65">
        <f t="shared" si="2"/>
        <v>98.174692848328775</v>
      </c>
    </row>
    <row r="14" spans="2:12" x14ac:dyDescent="0.25">
      <c r="B14" s="230" t="s">
        <v>47</v>
      </c>
      <c r="C14" s="231"/>
      <c r="D14" s="231"/>
      <c r="E14" s="231"/>
      <c r="F14" s="231"/>
      <c r="G14" s="66">
        <f>' Račun prihoda i rashoda'!G64</f>
        <v>734581.71999999986</v>
      </c>
      <c r="H14" s="66">
        <f>' Račun prihoda i rashoda'!H64</f>
        <v>918750</v>
      </c>
      <c r="I14" s="66">
        <f>' Račun prihoda i rashoda'!I64</f>
        <v>918750</v>
      </c>
      <c r="J14" s="66">
        <f>' Račun prihoda i rashoda'!J64</f>
        <v>904221.59</v>
      </c>
      <c r="K14" s="67">
        <f t="shared" si="1"/>
        <v>123.09339660671112</v>
      </c>
      <c r="L14" s="67">
        <f t="shared" si="2"/>
        <v>98.418676462585026</v>
      </c>
    </row>
    <row r="15" spans="2:12" x14ac:dyDescent="0.25">
      <c r="B15" s="232" t="s">
        <v>48</v>
      </c>
      <c r="C15" s="233"/>
      <c r="D15" s="233"/>
      <c r="E15" s="233"/>
      <c r="F15" s="233"/>
      <c r="G15" s="66">
        <f>' Račun prihoda i rashoda'!G111</f>
        <v>2644.5</v>
      </c>
      <c r="H15" s="66">
        <f>' Račun prihoda i rashoda'!H111</f>
        <v>13200</v>
      </c>
      <c r="I15" s="66">
        <f>' Račun prihoda i rashoda'!I111</f>
        <v>13200</v>
      </c>
      <c r="J15" s="66">
        <f>' Račun prihoda i rashoda'!J111</f>
        <v>10717.46</v>
      </c>
      <c r="K15" s="67">
        <f t="shared" si="1"/>
        <v>405.27358668935528</v>
      </c>
      <c r="L15" s="67">
        <f t="shared" si="2"/>
        <v>81.192878787878783</v>
      </c>
    </row>
    <row r="16" spans="2:12" x14ac:dyDescent="0.25">
      <c r="B16" s="244" t="s">
        <v>55</v>
      </c>
      <c r="C16" s="237"/>
      <c r="D16" s="237"/>
      <c r="E16" s="237"/>
      <c r="F16" s="237"/>
      <c r="G16" s="65">
        <f>G10-G13</f>
        <v>18120.570000000182</v>
      </c>
      <c r="H16" s="65">
        <f t="shared" ref="H16:J16" si="4">H10-H13</f>
        <v>0</v>
      </c>
      <c r="I16" s="65">
        <f t="shared" si="4"/>
        <v>0</v>
      </c>
      <c r="J16" s="65">
        <f t="shared" si="4"/>
        <v>-67873.769999999902</v>
      </c>
      <c r="K16" s="68">
        <f t="shared" si="1"/>
        <v>-374.56752188258548</v>
      </c>
      <c r="L16" s="68">
        <f t="shared" si="2"/>
        <v>0</v>
      </c>
    </row>
    <row r="17" spans="1:43" ht="18" x14ac:dyDescent="0.25">
      <c r="B17" s="2"/>
      <c r="C17" s="17"/>
      <c r="D17" s="17"/>
      <c r="E17" s="17"/>
      <c r="F17" s="17"/>
      <c r="G17" s="17"/>
      <c r="H17" s="17"/>
      <c r="I17" s="18"/>
      <c r="J17" s="18"/>
      <c r="K17" s="18"/>
      <c r="L17" s="18"/>
    </row>
    <row r="18" spans="1:43" ht="18" customHeight="1" x14ac:dyDescent="0.25">
      <c r="B18" s="240" t="s">
        <v>56</v>
      </c>
      <c r="C18" s="240"/>
      <c r="D18" s="240"/>
      <c r="E18" s="240"/>
      <c r="F18" s="240"/>
      <c r="G18" s="17"/>
      <c r="H18" s="17"/>
      <c r="I18" s="18"/>
      <c r="J18" s="18"/>
      <c r="K18" s="18"/>
      <c r="L18" s="18"/>
    </row>
    <row r="19" spans="1:43" ht="25.5" x14ac:dyDescent="0.25">
      <c r="B19" s="241" t="s">
        <v>8</v>
      </c>
      <c r="C19" s="242"/>
      <c r="D19" s="242"/>
      <c r="E19" s="242"/>
      <c r="F19" s="243"/>
      <c r="G19" s="40" t="s">
        <v>1977</v>
      </c>
      <c r="H19" s="40" t="s">
        <v>2145</v>
      </c>
      <c r="I19" s="40" t="s">
        <v>2146</v>
      </c>
      <c r="J19" s="40" t="s">
        <v>2148</v>
      </c>
      <c r="K19" s="1" t="s">
        <v>18</v>
      </c>
      <c r="L19" s="1" t="s">
        <v>45</v>
      </c>
    </row>
    <row r="20" spans="1:43" s="27" customFormat="1" x14ac:dyDescent="0.25">
      <c r="B20" s="234">
        <v>1</v>
      </c>
      <c r="C20" s="234"/>
      <c r="D20" s="234"/>
      <c r="E20" s="234"/>
      <c r="F20" s="235"/>
      <c r="G20" s="26">
        <v>2</v>
      </c>
      <c r="H20" s="25">
        <v>3</v>
      </c>
      <c r="I20" s="25">
        <v>4</v>
      </c>
      <c r="J20" s="25">
        <v>5</v>
      </c>
      <c r="K20" s="25" t="s">
        <v>20</v>
      </c>
      <c r="L20" s="25" t="s">
        <v>21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27"/>
      <c r="B21" s="239" t="s">
        <v>49</v>
      </c>
      <c r="C21" s="249"/>
      <c r="D21" s="249"/>
      <c r="E21" s="249"/>
      <c r="F21" s="250"/>
      <c r="G21" s="19"/>
      <c r="H21" s="19"/>
      <c r="I21" s="19"/>
      <c r="J21" s="19"/>
      <c r="K21" s="66">
        <f t="shared" ref="K21:K25" si="5">IFERROR(J21/G21*100,0)</f>
        <v>0</v>
      </c>
      <c r="L21" s="66">
        <f t="shared" ref="L21:L25" si="6">IFERROR(J21/I21*100,0)</f>
        <v>0</v>
      </c>
    </row>
    <row r="22" spans="1:43" x14ac:dyDescent="0.25">
      <c r="A22" s="27"/>
      <c r="B22" s="239" t="s">
        <v>50</v>
      </c>
      <c r="C22" s="231"/>
      <c r="D22" s="231"/>
      <c r="E22" s="231"/>
      <c r="F22" s="231"/>
      <c r="G22" s="19"/>
      <c r="H22" s="19"/>
      <c r="I22" s="19"/>
      <c r="J22" s="19"/>
      <c r="K22" s="66">
        <f t="shared" si="5"/>
        <v>0</v>
      </c>
      <c r="L22" s="66">
        <f t="shared" si="6"/>
        <v>0</v>
      </c>
    </row>
    <row r="23" spans="1:43" s="39" customFormat="1" ht="15" customHeight="1" x14ac:dyDescent="0.25">
      <c r="A23" s="27"/>
      <c r="B23" s="246" t="s">
        <v>52</v>
      </c>
      <c r="C23" s="247"/>
      <c r="D23" s="247"/>
      <c r="E23" s="247"/>
      <c r="F23" s="248"/>
      <c r="G23" s="65">
        <f>G21-G22</f>
        <v>0</v>
      </c>
      <c r="H23" s="65">
        <f t="shared" ref="H23:J23" si="7">H21-H22</f>
        <v>0</v>
      </c>
      <c r="I23" s="65">
        <f t="shared" si="7"/>
        <v>0</v>
      </c>
      <c r="J23" s="65">
        <f t="shared" si="7"/>
        <v>0</v>
      </c>
      <c r="K23" s="65">
        <f t="shared" si="5"/>
        <v>0</v>
      </c>
      <c r="L23" s="65">
        <f t="shared" si="6"/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39" customFormat="1" ht="15" customHeight="1" x14ac:dyDescent="0.25">
      <c r="A24" s="27"/>
      <c r="B24" s="246" t="s">
        <v>57</v>
      </c>
      <c r="C24" s="247"/>
      <c r="D24" s="247"/>
      <c r="E24" s="247"/>
      <c r="F24" s="248"/>
      <c r="G24" s="181">
        <v>-5100.17</v>
      </c>
      <c r="H24" s="181"/>
      <c r="I24" s="181"/>
      <c r="J24" s="181">
        <v>13020.4</v>
      </c>
      <c r="K24" s="65">
        <f t="shared" si="5"/>
        <v>-255.29345100261364</v>
      </c>
      <c r="L24" s="65">
        <f t="shared" si="6"/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27"/>
      <c r="B25" s="244" t="s">
        <v>58</v>
      </c>
      <c r="C25" s="237"/>
      <c r="D25" s="237"/>
      <c r="E25" s="237"/>
      <c r="F25" s="237"/>
      <c r="G25" s="65">
        <f>G16+G24</f>
        <v>13020.400000000182</v>
      </c>
      <c r="H25" s="65">
        <f t="shared" ref="H25:J25" si="8">H16+H24</f>
        <v>0</v>
      </c>
      <c r="I25" s="65">
        <f t="shared" si="8"/>
        <v>0</v>
      </c>
      <c r="J25" s="65">
        <f t="shared" si="8"/>
        <v>-54853.369999999901</v>
      </c>
      <c r="K25" s="65">
        <f t="shared" si="5"/>
        <v>-421.28790206137398</v>
      </c>
      <c r="L25" s="65">
        <f t="shared" si="6"/>
        <v>0</v>
      </c>
    </row>
    <row r="26" spans="1:43" ht="15.75" x14ac:dyDescent="0.25">
      <c r="B26" s="14"/>
      <c r="C26" s="15"/>
      <c r="D26" s="15"/>
      <c r="E26" s="15"/>
      <c r="F26" s="15"/>
      <c r="G26" s="16"/>
      <c r="H26" s="16"/>
      <c r="I26" s="16"/>
      <c r="J26" s="16"/>
      <c r="K26" s="16"/>
    </row>
  </sheetData>
  <mergeCells count="21">
    <mergeCell ref="B18:F18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1:L1"/>
    <mergeCell ref="B3:L3"/>
    <mergeCell ref="B5:L5"/>
    <mergeCell ref="B14:F14"/>
    <mergeCell ref="B15:F15"/>
    <mergeCell ref="B9:F9"/>
    <mergeCell ref="B10:F10"/>
    <mergeCell ref="B11:F11"/>
    <mergeCell ref="B7:F7"/>
    <mergeCell ref="B8:F8"/>
    <mergeCell ref="B12:F12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29"/>
  <sheetViews>
    <sheetView topLeftCell="A103" zoomScale="89" zoomScaleNormal="89" workbookViewId="0">
      <selection activeCell="J24" sqref="J2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6.28515625" bestFit="1" customWidth="1"/>
    <col min="6" max="6" width="45.2851562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25">
      <c r="B2" s="222" t="s">
        <v>13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25">
      <c r="B4" s="222" t="s">
        <v>59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2" ht="15.75" customHeight="1" x14ac:dyDescent="0.25">
      <c r="B6" s="222" t="s">
        <v>19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</row>
    <row r="7" spans="2:12" ht="18" x14ac:dyDescent="0.25">
      <c r="B7" s="2"/>
      <c r="C7" s="2"/>
      <c r="D7" s="2"/>
      <c r="E7" s="2"/>
      <c r="F7" s="2"/>
      <c r="G7" s="2"/>
      <c r="H7" s="2"/>
      <c r="I7" s="2"/>
      <c r="J7" s="3"/>
      <c r="K7" s="3"/>
    </row>
    <row r="8" spans="2:12" ht="25.5" x14ac:dyDescent="0.25">
      <c r="B8" s="251" t="s">
        <v>8</v>
      </c>
      <c r="C8" s="252"/>
      <c r="D8" s="252"/>
      <c r="E8" s="252"/>
      <c r="F8" s="253"/>
      <c r="G8" s="40" t="s">
        <v>1977</v>
      </c>
      <c r="H8" s="40" t="s">
        <v>2145</v>
      </c>
      <c r="I8" s="40" t="s">
        <v>2146</v>
      </c>
      <c r="J8" s="40" t="s">
        <v>2148</v>
      </c>
      <c r="K8" s="40" t="s">
        <v>18</v>
      </c>
      <c r="L8" s="40" t="s">
        <v>45</v>
      </c>
    </row>
    <row r="9" spans="2:12" ht="16.5" customHeight="1" x14ac:dyDescent="0.25">
      <c r="B9" s="251">
        <v>1</v>
      </c>
      <c r="C9" s="252"/>
      <c r="D9" s="252"/>
      <c r="E9" s="252"/>
      <c r="F9" s="253"/>
      <c r="G9" s="40">
        <v>2</v>
      </c>
      <c r="H9" s="40">
        <v>3</v>
      </c>
      <c r="I9" s="40">
        <v>4</v>
      </c>
      <c r="J9" s="40">
        <v>5</v>
      </c>
      <c r="K9" s="40" t="s">
        <v>20</v>
      </c>
      <c r="L9" s="40" t="s">
        <v>21</v>
      </c>
    </row>
    <row r="10" spans="2:12" s="35" customFormat="1" x14ac:dyDescent="0.25">
      <c r="B10" s="89"/>
      <c r="C10" s="89"/>
      <c r="D10" s="89"/>
      <c r="E10" s="89"/>
      <c r="F10" s="89" t="s">
        <v>22</v>
      </c>
      <c r="G10" s="169">
        <f>G11+G52</f>
        <v>755346.79</v>
      </c>
      <c r="H10" s="169">
        <f t="shared" ref="H10:J10" si="0">H11+H52</f>
        <v>931950</v>
      </c>
      <c r="I10" s="169">
        <f t="shared" si="0"/>
        <v>931950</v>
      </c>
      <c r="J10" s="169">
        <f t="shared" si="0"/>
        <v>847065.28</v>
      </c>
      <c r="K10" s="90">
        <f>IFERROR(J10/G10*100,0)</f>
        <v>112.14256699230828</v>
      </c>
      <c r="L10" s="90">
        <f>IFERROR(J10/I10*100,0)</f>
        <v>90.891708782660018</v>
      </c>
    </row>
    <row r="11" spans="2:12" s="35" customFormat="1" ht="15.75" customHeight="1" x14ac:dyDescent="0.25">
      <c r="B11" s="100">
        <v>6</v>
      </c>
      <c r="C11" s="100"/>
      <c r="D11" s="100"/>
      <c r="E11" s="100"/>
      <c r="F11" s="100" t="s">
        <v>2</v>
      </c>
      <c r="G11" s="170">
        <f>G12+G33+G38+G45+G50</f>
        <v>742186.79</v>
      </c>
      <c r="H11" s="170">
        <f t="shared" ref="H11:J11" si="1">H12+H33+H38+H45+H50</f>
        <v>931950</v>
      </c>
      <c r="I11" s="170">
        <f t="shared" si="1"/>
        <v>931950</v>
      </c>
      <c r="J11" s="170">
        <f t="shared" si="1"/>
        <v>847065.28</v>
      </c>
      <c r="K11" s="101">
        <f t="shared" ref="K11:K58" si="2">IFERROR(J11/G11*100,0)</f>
        <v>114.1310100655389</v>
      </c>
      <c r="L11" s="101">
        <f t="shared" ref="L11:L58" si="3">IFERROR(J11/I11*100,0)</f>
        <v>90.891708782660018</v>
      </c>
    </row>
    <row r="12" spans="2:12" ht="25.5" x14ac:dyDescent="0.25">
      <c r="B12" s="7"/>
      <c r="C12" s="11">
        <v>63</v>
      </c>
      <c r="D12" s="11"/>
      <c r="E12" s="11"/>
      <c r="F12" s="11" t="s">
        <v>23</v>
      </c>
      <c r="G12" s="171">
        <f>G13+G16+G21+G24+G27+G30</f>
        <v>6000</v>
      </c>
      <c r="H12" s="171">
        <f t="shared" ref="H12:J12" si="4">H13+H16+H21+H24+H27+H30</f>
        <v>6200</v>
      </c>
      <c r="I12" s="171">
        <f t="shared" si="4"/>
        <v>6200</v>
      </c>
      <c r="J12" s="171">
        <f t="shared" si="4"/>
        <v>6200</v>
      </c>
      <c r="K12" s="64">
        <f t="shared" si="2"/>
        <v>103.33333333333334</v>
      </c>
      <c r="L12" s="64">
        <f t="shared" si="3"/>
        <v>100</v>
      </c>
    </row>
    <row r="13" spans="2:12" x14ac:dyDescent="0.25">
      <c r="B13" s="7"/>
      <c r="C13" s="11"/>
      <c r="D13" s="11">
        <v>631</v>
      </c>
      <c r="E13" s="11"/>
      <c r="F13" s="11" t="s">
        <v>63</v>
      </c>
      <c r="G13" s="171">
        <f>G14+G15</f>
        <v>0</v>
      </c>
      <c r="H13" s="171">
        <f t="shared" ref="H13:J13" si="5">H14+H15</f>
        <v>0</v>
      </c>
      <c r="I13" s="171">
        <f t="shared" si="5"/>
        <v>0</v>
      </c>
      <c r="J13" s="171">
        <f t="shared" si="5"/>
        <v>0</v>
      </c>
      <c r="K13" s="64">
        <f t="shared" si="2"/>
        <v>0</v>
      </c>
      <c r="L13" s="64">
        <f t="shared" si="3"/>
        <v>0</v>
      </c>
    </row>
    <row r="14" spans="2:12" x14ac:dyDescent="0.25">
      <c r="B14" s="8"/>
      <c r="C14" s="8"/>
      <c r="D14" s="8"/>
      <c r="E14" s="8">
        <v>6311</v>
      </c>
      <c r="F14" s="8" t="s">
        <v>24</v>
      </c>
      <c r="G14" s="173"/>
      <c r="H14" s="173"/>
      <c r="I14" s="173"/>
      <c r="J14" s="173"/>
      <c r="K14" s="64">
        <f t="shared" si="2"/>
        <v>0</v>
      </c>
      <c r="L14" s="64">
        <f t="shared" si="3"/>
        <v>0</v>
      </c>
    </row>
    <row r="15" spans="2:12" x14ac:dyDescent="0.25">
      <c r="B15" s="8"/>
      <c r="C15" s="8"/>
      <c r="D15" s="8"/>
      <c r="E15" s="8">
        <v>6312</v>
      </c>
      <c r="F15" s="8" t="s">
        <v>62</v>
      </c>
      <c r="G15" s="173"/>
      <c r="H15" s="173"/>
      <c r="I15" s="173"/>
      <c r="J15" s="173"/>
      <c r="K15" s="64">
        <f t="shared" si="2"/>
        <v>0</v>
      </c>
      <c r="L15" s="64">
        <f t="shared" si="3"/>
        <v>0</v>
      </c>
    </row>
    <row r="16" spans="2:12" x14ac:dyDescent="0.25">
      <c r="B16" s="8"/>
      <c r="C16" s="8"/>
      <c r="D16" s="8">
        <v>632</v>
      </c>
      <c r="E16" s="8"/>
      <c r="F16" s="8" t="s">
        <v>64</v>
      </c>
      <c r="G16" s="171">
        <f>G17+G18+G19+G20</f>
        <v>0</v>
      </c>
      <c r="H16" s="171">
        <f t="shared" ref="H16:J16" si="6">H17+H18+H19+H20</f>
        <v>0</v>
      </c>
      <c r="I16" s="171">
        <f t="shared" si="6"/>
        <v>0</v>
      </c>
      <c r="J16" s="171">
        <f t="shared" si="6"/>
        <v>0</v>
      </c>
      <c r="K16" s="64">
        <f t="shared" si="2"/>
        <v>0</v>
      </c>
      <c r="L16" s="64">
        <f t="shared" si="3"/>
        <v>0</v>
      </c>
    </row>
    <row r="17" spans="2:12" x14ac:dyDescent="0.25">
      <c r="B17" s="8"/>
      <c r="C17" s="8"/>
      <c r="D17" s="8"/>
      <c r="E17" s="8">
        <v>6321</v>
      </c>
      <c r="F17" s="8" t="s">
        <v>65</v>
      </c>
      <c r="G17" s="173"/>
      <c r="H17" s="173"/>
      <c r="I17" s="173"/>
      <c r="J17" s="173"/>
      <c r="K17" s="64">
        <f t="shared" si="2"/>
        <v>0</v>
      </c>
      <c r="L17" s="64">
        <f t="shared" si="3"/>
        <v>0</v>
      </c>
    </row>
    <row r="18" spans="2:12" x14ac:dyDescent="0.25">
      <c r="B18" s="8"/>
      <c r="C18" s="8"/>
      <c r="D18" s="8"/>
      <c r="E18" s="8">
        <v>6322</v>
      </c>
      <c r="F18" s="8" t="s">
        <v>66</v>
      </c>
      <c r="G18" s="173"/>
      <c r="H18" s="173"/>
      <c r="I18" s="173"/>
      <c r="J18" s="173"/>
      <c r="K18" s="64">
        <f t="shared" si="2"/>
        <v>0</v>
      </c>
      <c r="L18" s="64">
        <f t="shared" si="3"/>
        <v>0</v>
      </c>
    </row>
    <row r="19" spans="2:12" x14ac:dyDescent="0.25">
      <c r="B19" s="8"/>
      <c r="C19" s="8"/>
      <c r="D19" s="8"/>
      <c r="E19" s="8">
        <v>6323</v>
      </c>
      <c r="F19" s="8" t="s">
        <v>67</v>
      </c>
      <c r="G19" s="173"/>
      <c r="H19" s="173"/>
      <c r="I19" s="173"/>
      <c r="J19" s="173"/>
      <c r="K19" s="64">
        <f t="shared" si="2"/>
        <v>0</v>
      </c>
      <c r="L19" s="64">
        <f t="shared" si="3"/>
        <v>0</v>
      </c>
    </row>
    <row r="20" spans="2:12" x14ac:dyDescent="0.25">
      <c r="B20" s="8"/>
      <c r="C20" s="8"/>
      <c r="D20" s="8"/>
      <c r="E20" s="8">
        <v>6324</v>
      </c>
      <c r="F20" s="8" t="s">
        <v>68</v>
      </c>
      <c r="G20" s="173"/>
      <c r="H20" s="173"/>
      <c r="I20" s="173"/>
      <c r="J20" s="173"/>
      <c r="K20" s="64">
        <f t="shared" si="2"/>
        <v>0</v>
      </c>
      <c r="L20" s="64">
        <f t="shared" si="3"/>
        <v>0</v>
      </c>
    </row>
    <row r="21" spans="2:12" x14ac:dyDescent="0.25">
      <c r="B21" s="8"/>
      <c r="C21" s="8"/>
      <c r="D21" s="8">
        <v>633</v>
      </c>
      <c r="E21" s="8"/>
      <c r="F21" s="8" t="s">
        <v>69</v>
      </c>
      <c r="G21" s="171">
        <f>G22+G23</f>
        <v>6000</v>
      </c>
      <c r="H21" s="171">
        <f t="shared" ref="H21:J21" si="7">H22+H23</f>
        <v>6200</v>
      </c>
      <c r="I21" s="171">
        <f t="shared" si="7"/>
        <v>6200</v>
      </c>
      <c r="J21" s="171">
        <f t="shared" si="7"/>
        <v>6200</v>
      </c>
      <c r="K21" s="64">
        <f t="shared" si="2"/>
        <v>103.33333333333334</v>
      </c>
      <c r="L21" s="64">
        <f t="shared" si="3"/>
        <v>100</v>
      </c>
    </row>
    <row r="22" spans="2:12" x14ac:dyDescent="0.25">
      <c r="B22" s="8"/>
      <c r="C22" s="8"/>
      <c r="D22" s="8"/>
      <c r="E22" s="8">
        <v>6331</v>
      </c>
      <c r="F22" s="8" t="s">
        <v>70</v>
      </c>
      <c r="G22" s="173">
        <f>'PR-RAS'!D59</f>
        <v>6000</v>
      </c>
      <c r="H22" s="173"/>
      <c r="I22" s="173"/>
      <c r="J22" s="173"/>
      <c r="K22" s="64">
        <f t="shared" si="2"/>
        <v>0</v>
      </c>
      <c r="L22" s="64">
        <f t="shared" si="3"/>
        <v>0</v>
      </c>
    </row>
    <row r="23" spans="2:12" x14ac:dyDescent="0.25">
      <c r="B23" s="8"/>
      <c r="C23" s="8"/>
      <c r="D23" s="8"/>
      <c r="E23" s="8">
        <v>6332</v>
      </c>
      <c r="F23" s="8" t="s">
        <v>71</v>
      </c>
      <c r="G23" s="173"/>
      <c r="H23" s="173">
        <f>'Programska klasifikacija'!F12</f>
        <v>6200</v>
      </c>
      <c r="I23" s="173">
        <f>'Programska klasifikacija'!G12</f>
        <v>6200</v>
      </c>
      <c r="J23" s="173">
        <f>'PR-RAS'!E60</f>
        <v>6200</v>
      </c>
      <c r="K23" s="64">
        <f t="shared" si="2"/>
        <v>0</v>
      </c>
      <c r="L23" s="64">
        <f t="shared" si="3"/>
        <v>100</v>
      </c>
    </row>
    <row r="24" spans="2:12" x14ac:dyDescent="0.25">
      <c r="B24" s="8"/>
      <c r="C24" s="8"/>
      <c r="D24" s="8">
        <v>634</v>
      </c>
      <c r="E24" s="8"/>
      <c r="F24" s="8" t="s">
        <v>72</v>
      </c>
      <c r="G24" s="171">
        <f>G25+G26</f>
        <v>0</v>
      </c>
      <c r="H24" s="171">
        <f t="shared" ref="H24:J24" si="8">H25+H26</f>
        <v>0</v>
      </c>
      <c r="I24" s="171">
        <f t="shared" si="8"/>
        <v>0</v>
      </c>
      <c r="J24" s="171">
        <f t="shared" si="8"/>
        <v>0</v>
      </c>
      <c r="K24" s="64">
        <f t="shared" si="2"/>
        <v>0</v>
      </c>
      <c r="L24" s="64">
        <f t="shared" si="3"/>
        <v>0</v>
      </c>
    </row>
    <row r="25" spans="2:12" x14ac:dyDescent="0.25">
      <c r="B25" s="8"/>
      <c r="C25" s="8"/>
      <c r="D25" s="8"/>
      <c r="E25" s="8">
        <v>6341</v>
      </c>
      <c r="F25" s="8" t="s">
        <v>73</v>
      </c>
      <c r="G25" s="173"/>
      <c r="H25" s="173"/>
      <c r="I25" s="173"/>
      <c r="J25" s="173"/>
      <c r="K25" s="64">
        <f t="shared" si="2"/>
        <v>0</v>
      </c>
      <c r="L25" s="64">
        <f t="shared" si="3"/>
        <v>0</v>
      </c>
    </row>
    <row r="26" spans="2:12" x14ac:dyDescent="0.25">
      <c r="B26" s="8"/>
      <c r="C26" s="8"/>
      <c r="D26" s="8"/>
      <c r="E26" s="8">
        <v>6342</v>
      </c>
      <c r="F26" s="8" t="s">
        <v>74</v>
      </c>
      <c r="G26" s="173"/>
      <c r="H26" s="173"/>
      <c r="I26" s="173"/>
      <c r="J26" s="173"/>
      <c r="K26" s="64">
        <f t="shared" si="2"/>
        <v>0</v>
      </c>
      <c r="L26" s="64">
        <f t="shared" si="3"/>
        <v>0</v>
      </c>
    </row>
    <row r="27" spans="2:12" x14ac:dyDescent="0.25">
      <c r="B27" s="8"/>
      <c r="C27" s="8"/>
      <c r="D27" s="8">
        <v>636</v>
      </c>
      <c r="E27" s="8"/>
      <c r="F27" s="8" t="s">
        <v>75</v>
      </c>
      <c r="G27" s="171">
        <f>G28+G29</f>
        <v>0</v>
      </c>
      <c r="H27" s="171">
        <f t="shared" ref="H27:J27" si="9">H28+H29</f>
        <v>0</v>
      </c>
      <c r="I27" s="171">
        <f t="shared" si="9"/>
        <v>0</v>
      </c>
      <c r="J27" s="171">
        <f t="shared" si="9"/>
        <v>0</v>
      </c>
      <c r="K27" s="64">
        <f t="shared" si="2"/>
        <v>0</v>
      </c>
      <c r="L27" s="64">
        <f t="shared" si="3"/>
        <v>0</v>
      </c>
    </row>
    <row r="28" spans="2:12" x14ac:dyDescent="0.25">
      <c r="B28" s="8"/>
      <c r="C28" s="8"/>
      <c r="D28" s="8"/>
      <c r="E28" s="8">
        <v>6361</v>
      </c>
      <c r="F28" s="8" t="s">
        <v>77</v>
      </c>
      <c r="G28" s="173"/>
      <c r="H28" s="173"/>
      <c r="I28" s="173"/>
      <c r="J28" s="173"/>
      <c r="K28" s="64">
        <f t="shared" si="2"/>
        <v>0</v>
      </c>
      <c r="L28" s="64">
        <f t="shared" si="3"/>
        <v>0</v>
      </c>
    </row>
    <row r="29" spans="2:12" x14ac:dyDescent="0.25">
      <c r="B29" s="8"/>
      <c r="C29" s="8"/>
      <c r="D29" s="8"/>
      <c r="E29" s="8">
        <v>6362</v>
      </c>
      <c r="F29" s="8" t="s">
        <v>76</v>
      </c>
      <c r="G29" s="173"/>
      <c r="H29" s="173"/>
      <c r="I29" s="173"/>
      <c r="J29" s="173"/>
      <c r="K29" s="64">
        <f t="shared" si="2"/>
        <v>0</v>
      </c>
      <c r="L29" s="64">
        <f t="shared" si="3"/>
        <v>0</v>
      </c>
    </row>
    <row r="30" spans="2:12" x14ac:dyDescent="0.25">
      <c r="B30" s="8"/>
      <c r="C30" s="8"/>
      <c r="D30" s="8">
        <v>638</v>
      </c>
      <c r="E30" s="8"/>
      <c r="F30" s="8" t="s">
        <v>78</v>
      </c>
      <c r="G30" s="171">
        <f>G31+G32</f>
        <v>0</v>
      </c>
      <c r="H30" s="171">
        <f t="shared" ref="H30:J30" si="10">H31+H32</f>
        <v>0</v>
      </c>
      <c r="I30" s="171">
        <f t="shared" si="10"/>
        <v>0</v>
      </c>
      <c r="J30" s="171">
        <f t="shared" si="10"/>
        <v>0</v>
      </c>
      <c r="K30" s="64">
        <f t="shared" si="2"/>
        <v>0</v>
      </c>
      <c r="L30" s="64">
        <f t="shared" si="3"/>
        <v>0</v>
      </c>
    </row>
    <row r="31" spans="2:12" x14ac:dyDescent="0.25">
      <c r="B31" s="8"/>
      <c r="C31" s="8"/>
      <c r="D31" s="8"/>
      <c r="E31" s="8">
        <v>6381</v>
      </c>
      <c r="F31" s="8" t="s">
        <v>79</v>
      </c>
      <c r="G31" s="173"/>
      <c r="H31" s="173"/>
      <c r="I31" s="173"/>
      <c r="J31" s="173"/>
      <c r="K31" s="64">
        <f t="shared" si="2"/>
        <v>0</v>
      </c>
      <c r="L31" s="64">
        <f t="shared" si="3"/>
        <v>0</v>
      </c>
    </row>
    <row r="32" spans="2:12" x14ac:dyDescent="0.25">
      <c r="B32" s="8"/>
      <c r="C32" s="8"/>
      <c r="D32" s="8"/>
      <c r="E32" s="8">
        <v>6382</v>
      </c>
      <c r="F32" s="8" t="s">
        <v>80</v>
      </c>
      <c r="G32" s="173"/>
      <c r="H32" s="173"/>
      <c r="I32" s="173"/>
      <c r="J32" s="173"/>
      <c r="K32" s="64">
        <f t="shared" si="2"/>
        <v>0</v>
      </c>
      <c r="L32" s="64">
        <f t="shared" si="3"/>
        <v>0</v>
      </c>
    </row>
    <row r="33" spans="2:12" x14ac:dyDescent="0.25">
      <c r="B33" s="8"/>
      <c r="C33" s="8">
        <v>64</v>
      </c>
      <c r="D33" s="8"/>
      <c r="E33" s="8"/>
      <c r="F33" s="8" t="s">
        <v>81</v>
      </c>
      <c r="G33" s="171">
        <f>G34</f>
        <v>17.79</v>
      </c>
      <c r="H33" s="171">
        <f t="shared" ref="H33:J33" si="11">H34</f>
        <v>0</v>
      </c>
      <c r="I33" s="171">
        <f t="shared" si="11"/>
        <v>0</v>
      </c>
      <c r="J33" s="171">
        <f t="shared" si="11"/>
        <v>6.33</v>
      </c>
      <c r="K33" s="64">
        <f t="shared" si="2"/>
        <v>35.581787521079264</v>
      </c>
      <c r="L33" s="64">
        <f t="shared" si="3"/>
        <v>0</v>
      </c>
    </row>
    <row r="34" spans="2:12" x14ac:dyDescent="0.25">
      <c r="B34" s="8"/>
      <c r="C34" s="8"/>
      <c r="D34" s="8">
        <v>641</v>
      </c>
      <c r="E34" s="8"/>
      <c r="F34" s="8" t="s">
        <v>82</v>
      </c>
      <c r="G34" s="171">
        <f>G35+G36+G37</f>
        <v>17.79</v>
      </c>
      <c r="H34" s="171">
        <f t="shared" ref="H34:J34" si="12">H35+H36+H37</f>
        <v>0</v>
      </c>
      <c r="I34" s="171">
        <f t="shared" si="12"/>
        <v>0</v>
      </c>
      <c r="J34" s="171">
        <f t="shared" si="12"/>
        <v>6.33</v>
      </c>
      <c r="K34" s="64">
        <f t="shared" si="2"/>
        <v>35.581787521079264</v>
      </c>
      <c r="L34" s="64">
        <f t="shared" si="3"/>
        <v>0</v>
      </c>
    </row>
    <row r="35" spans="2:12" x14ac:dyDescent="0.25">
      <c r="B35" s="8"/>
      <c r="C35" s="8"/>
      <c r="D35" s="8"/>
      <c r="E35" s="8">
        <v>6412</v>
      </c>
      <c r="F35" s="8" t="s">
        <v>83</v>
      </c>
      <c r="G35" s="173"/>
      <c r="H35" s="173"/>
      <c r="I35" s="173"/>
      <c r="J35" s="173"/>
      <c r="K35" s="64">
        <f t="shared" si="2"/>
        <v>0</v>
      </c>
      <c r="L35" s="64">
        <f t="shared" si="3"/>
        <v>0</v>
      </c>
    </row>
    <row r="36" spans="2:12" x14ac:dyDescent="0.25">
      <c r="B36" s="8"/>
      <c r="C36" s="8"/>
      <c r="D36" s="8"/>
      <c r="E36" s="8">
        <v>6413</v>
      </c>
      <c r="F36" s="8" t="s">
        <v>84</v>
      </c>
      <c r="G36" s="173">
        <f>'PR-RAS'!D85</f>
        <v>17.79</v>
      </c>
      <c r="H36" s="173"/>
      <c r="I36" s="173"/>
      <c r="J36" s="173">
        <f>'PR-RAS'!E85</f>
        <v>6.33</v>
      </c>
      <c r="K36" s="64">
        <f t="shared" si="2"/>
        <v>35.581787521079264</v>
      </c>
      <c r="L36" s="64">
        <f t="shared" si="3"/>
        <v>0</v>
      </c>
    </row>
    <row r="37" spans="2:12" x14ac:dyDescent="0.25">
      <c r="B37" s="8"/>
      <c r="C37" s="8"/>
      <c r="D37" s="8"/>
      <c r="E37" s="8">
        <v>6414</v>
      </c>
      <c r="F37" s="8" t="s">
        <v>85</v>
      </c>
      <c r="G37" s="173"/>
      <c r="H37" s="173"/>
      <c r="I37" s="173"/>
      <c r="J37" s="173"/>
      <c r="K37" s="64">
        <f t="shared" si="2"/>
        <v>0</v>
      </c>
      <c r="L37" s="64">
        <f t="shared" si="3"/>
        <v>0</v>
      </c>
    </row>
    <row r="38" spans="2:12" ht="25.5" x14ac:dyDescent="0.25">
      <c r="B38" s="8"/>
      <c r="C38" s="8">
        <v>66</v>
      </c>
      <c r="D38" s="9"/>
      <c r="E38" s="9"/>
      <c r="F38" s="11" t="s">
        <v>25</v>
      </c>
      <c r="G38" s="171">
        <f>G39+G42</f>
        <v>20345.620000000003</v>
      </c>
      <c r="H38" s="171">
        <f t="shared" ref="H38:J38" si="13">H39+H42</f>
        <v>21050</v>
      </c>
      <c r="I38" s="171">
        <f t="shared" si="13"/>
        <v>21050</v>
      </c>
      <c r="J38" s="171">
        <f t="shared" si="13"/>
        <v>11677.33</v>
      </c>
      <c r="K38" s="64">
        <f t="shared" si="2"/>
        <v>57.394810283490983</v>
      </c>
      <c r="L38" s="64">
        <f t="shared" si="3"/>
        <v>55.474251781472681</v>
      </c>
    </row>
    <row r="39" spans="2:12" ht="25.5" x14ac:dyDescent="0.25">
      <c r="B39" s="8"/>
      <c r="C39" s="24"/>
      <c r="D39" s="9">
        <v>661</v>
      </c>
      <c r="E39" s="9"/>
      <c r="F39" s="11" t="s">
        <v>26</v>
      </c>
      <c r="G39" s="171">
        <f>G40+G41</f>
        <v>15529.44</v>
      </c>
      <c r="H39" s="171">
        <f t="shared" ref="H39:J39" si="14">H40+H41</f>
        <v>21050</v>
      </c>
      <c r="I39" s="171">
        <f t="shared" si="14"/>
        <v>21050</v>
      </c>
      <c r="J39" s="171">
        <f t="shared" si="14"/>
        <v>11677.33</v>
      </c>
      <c r="K39" s="64">
        <f t="shared" si="2"/>
        <v>75.194791312500641</v>
      </c>
      <c r="L39" s="64">
        <f t="shared" si="3"/>
        <v>55.474251781472681</v>
      </c>
    </row>
    <row r="40" spans="2:12" x14ac:dyDescent="0.25">
      <c r="B40" s="8"/>
      <c r="C40" s="24"/>
      <c r="D40" s="9"/>
      <c r="E40" s="9">
        <v>6614</v>
      </c>
      <c r="F40" s="11" t="s">
        <v>27</v>
      </c>
      <c r="G40" s="173"/>
      <c r="H40" s="173"/>
      <c r="I40" s="173"/>
      <c r="J40" s="173"/>
      <c r="K40" s="64">
        <f t="shared" si="2"/>
        <v>0</v>
      </c>
      <c r="L40" s="64">
        <f t="shared" si="3"/>
        <v>0</v>
      </c>
    </row>
    <row r="41" spans="2:12" x14ac:dyDescent="0.25">
      <c r="B41" s="8"/>
      <c r="C41" s="24"/>
      <c r="D41" s="9"/>
      <c r="E41" s="9">
        <v>6615</v>
      </c>
      <c r="F41" s="11" t="s">
        <v>86</v>
      </c>
      <c r="G41" s="173">
        <f>'PR-RAS'!D128</f>
        <v>15529.44</v>
      </c>
      <c r="H41" s="173">
        <f>'Programska klasifikacija'!F11</f>
        <v>21050</v>
      </c>
      <c r="I41" s="173">
        <f>'Programska klasifikacija'!G11</f>
        <v>21050</v>
      </c>
      <c r="J41" s="173">
        <f>'PR-RAS'!E128</f>
        <v>11677.33</v>
      </c>
      <c r="K41" s="64">
        <f t="shared" si="2"/>
        <v>75.194791312500641</v>
      </c>
      <c r="L41" s="64">
        <f t="shared" si="3"/>
        <v>55.474251781472681</v>
      </c>
    </row>
    <row r="42" spans="2:12" ht="25.5" x14ac:dyDescent="0.25">
      <c r="B42" s="8"/>
      <c r="C42" s="24"/>
      <c r="D42" s="9">
        <v>663</v>
      </c>
      <c r="E42" s="9"/>
      <c r="F42" s="11" t="s">
        <v>87</v>
      </c>
      <c r="G42" s="171">
        <f>G43+G44</f>
        <v>4816.18</v>
      </c>
      <c r="H42" s="171">
        <f t="shared" ref="H42:J42" si="15">H43+H44</f>
        <v>0</v>
      </c>
      <c r="I42" s="171">
        <f t="shared" si="15"/>
        <v>0</v>
      </c>
      <c r="J42" s="171">
        <f t="shared" si="15"/>
        <v>0</v>
      </c>
      <c r="K42" s="64">
        <f t="shared" si="2"/>
        <v>0</v>
      </c>
      <c r="L42" s="64">
        <f t="shared" si="3"/>
        <v>0</v>
      </c>
    </row>
    <row r="43" spans="2:12" x14ac:dyDescent="0.25">
      <c r="B43" s="8"/>
      <c r="C43" s="24"/>
      <c r="D43" s="9"/>
      <c r="E43" s="9">
        <v>6631</v>
      </c>
      <c r="F43" s="11" t="s">
        <v>88</v>
      </c>
      <c r="G43" s="173">
        <f>'PR-RAS'!D129</f>
        <v>4816.18</v>
      </c>
      <c r="H43" s="173">
        <f>'Programska klasifikacija'!F208</f>
        <v>0</v>
      </c>
      <c r="I43" s="173">
        <f>'Programska klasifikacija'!G208</f>
        <v>0</v>
      </c>
      <c r="J43" s="173">
        <f>'PR-RAS'!E129</f>
        <v>0</v>
      </c>
      <c r="K43" s="64">
        <f t="shared" si="2"/>
        <v>0</v>
      </c>
      <c r="L43" s="64">
        <f t="shared" si="3"/>
        <v>0</v>
      </c>
    </row>
    <row r="44" spans="2:12" x14ac:dyDescent="0.25">
      <c r="B44" s="8"/>
      <c r="C44" s="8"/>
      <c r="D44" s="9"/>
      <c r="E44" s="9">
        <v>6632</v>
      </c>
      <c r="F44" s="11" t="s">
        <v>89</v>
      </c>
      <c r="G44" s="173"/>
      <c r="H44" s="173"/>
      <c r="I44" s="173"/>
      <c r="J44" s="173"/>
      <c r="K44" s="64">
        <f t="shared" si="2"/>
        <v>0</v>
      </c>
      <c r="L44" s="64">
        <f t="shared" si="3"/>
        <v>0</v>
      </c>
    </row>
    <row r="45" spans="2:12" ht="25.5" x14ac:dyDescent="0.25">
      <c r="B45" s="8"/>
      <c r="C45" s="8">
        <v>67</v>
      </c>
      <c r="D45" s="9"/>
      <c r="E45" s="9"/>
      <c r="F45" s="11" t="s">
        <v>90</v>
      </c>
      <c r="G45" s="171">
        <f>G46</f>
        <v>715823.38</v>
      </c>
      <c r="H45" s="171">
        <f t="shared" ref="H45:J45" si="16">H46</f>
        <v>904700</v>
      </c>
      <c r="I45" s="171">
        <f t="shared" si="16"/>
        <v>904700</v>
      </c>
      <c r="J45" s="171">
        <f t="shared" si="16"/>
        <v>829181.62</v>
      </c>
      <c r="K45" s="64">
        <f t="shared" si="2"/>
        <v>115.83606280085459</v>
      </c>
      <c r="L45" s="64">
        <f t="shared" si="3"/>
        <v>91.65266055045872</v>
      </c>
    </row>
    <row r="46" spans="2:12" x14ac:dyDescent="0.25">
      <c r="B46" s="8"/>
      <c r="C46" s="8"/>
      <c r="D46" s="9">
        <v>671</v>
      </c>
      <c r="E46" s="9"/>
      <c r="F46" s="11" t="s">
        <v>91</v>
      </c>
      <c r="G46" s="171">
        <f>G47+G48+G49</f>
        <v>715823.38</v>
      </c>
      <c r="H46" s="171">
        <f t="shared" ref="H46:J46" si="17">H47+H48+H49</f>
        <v>904700</v>
      </c>
      <c r="I46" s="171">
        <f t="shared" si="17"/>
        <v>904700</v>
      </c>
      <c r="J46" s="171">
        <f t="shared" si="17"/>
        <v>829181.62</v>
      </c>
      <c r="K46" s="64">
        <f t="shared" si="2"/>
        <v>115.83606280085459</v>
      </c>
      <c r="L46" s="64">
        <f t="shared" si="3"/>
        <v>91.65266055045872</v>
      </c>
    </row>
    <row r="47" spans="2:12" x14ac:dyDescent="0.25">
      <c r="B47" s="8"/>
      <c r="C47" s="8"/>
      <c r="D47" s="9"/>
      <c r="E47" s="9">
        <v>6711</v>
      </c>
      <c r="F47" s="11" t="s">
        <v>92</v>
      </c>
      <c r="G47" s="173">
        <f>'PR-RAS'!D135</f>
        <v>715823.38</v>
      </c>
      <c r="H47" s="173">
        <f>'Programska klasifikacija'!F16</f>
        <v>904700</v>
      </c>
      <c r="I47" s="173">
        <f>'Programska klasifikacija'!G16</f>
        <v>904700</v>
      </c>
      <c r="J47" s="173">
        <f>'PR-RAS'!E135</f>
        <v>829181.62</v>
      </c>
      <c r="K47" s="64">
        <f t="shared" si="2"/>
        <v>115.83606280085459</v>
      </c>
      <c r="L47" s="64">
        <f t="shared" si="3"/>
        <v>91.65266055045872</v>
      </c>
    </row>
    <row r="48" spans="2:12" x14ac:dyDescent="0.25">
      <c r="B48" s="8"/>
      <c r="C48" s="8"/>
      <c r="D48" s="9"/>
      <c r="E48" s="9">
        <v>6712</v>
      </c>
      <c r="F48" s="11" t="s">
        <v>93</v>
      </c>
      <c r="G48" s="173"/>
      <c r="H48" s="173"/>
      <c r="I48" s="173"/>
      <c r="J48" s="173"/>
      <c r="K48" s="64">
        <f t="shared" si="2"/>
        <v>0</v>
      </c>
      <c r="L48" s="64">
        <f t="shared" si="3"/>
        <v>0</v>
      </c>
    </row>
    <row r="49" spans="2:12" ht="25.5" x14ac:dyDescent="0.25">
      <c r="B49" s="8"/>
      <c r="C49" s="8"/>
      <c r="D49" s="9"/>
      <c r="E49" s="9">
        <v>6714</v>
      </c>
      <c r="F49" s="11" t="s">
        <v>94</v>
      </c>
      <c r="G49" s="173"/>
      <c r="H49" s="173"/>
      <c r="I49" s="173"/>
      <c r="J49" s="173"/>
      <c r="K49" s="64">
        <f t="shared" si="2"/>
        <v>0</v>
      </c>
      <c r="L49" s="64">
        <f t="shared" si="3"/>
        <v>0</v>
      </c>
    </row>
    <row r="50" spans="2:12" x14ac:dyDescent="0.25">
      <c r="B50" s="8"/>
      <c r="C50" s="8">
        <v>68</v>
      </c>
      <c r="D50" s="9"/>
      <c r="E50" s="9"/>
      <c r="F50" s="11" t="s">
        <v>95</v>
      </c>
      <c r="G50" s="171">
        <f>G51</f>
        <v>0</v>
      </c>
      <c r="H50" s="171">
        <f t="shared" ref="H50:J50" si="18">H51</f>
        <v>0</v>
      </c>
      <c r="I50" s="171">
        <f t="shared" si="18"/>
        <v>0</v>
      </c>
      <c r="J50" s="171">
        <f t="shared" si="18"/>
        <v>0</v>
      </c>
      <c r="K50" s="64">
        <f t="shared" si="2"/>
        <v>0</v>
      </c>
      <c r="L50" s="64">
        <f t="shared" si="3"/>
        <v>0</v>
      </c>
    </row>
    <row r="51" spans="2:12" x14ac:dyDescent="0.25">
      <c r="B51" s="8"/>
      <c r="C51" s="8"/>
      <c r="D51" s="9">
        <v>683</v>
      </c>
      <c r="E51" s="9"/>
      <c r="F51" s="11" t="s">
        <v>96</v>
      </c>
      <c r="G51" s="173">
        <f>'PR-RAS'!D150</f>
        <v>0</v>
      </c>
      <c r="H51" s="173"/>
      <c r="I51" s="173"/>
      <c r="J51" s="173"/>
      <c r="K51" s="64">
        <f t="shared" si="2"/>
        <v>0</v>
      </c>
      <c r="L51" s="64">
        <f t="shared" si="3"/>
        <v>0</v>
      </c>
    </row>
    <row r="52" spans="2:12" s="35" customFormat="1" x14ac:dyDescent="0.25">
      <c r="B52" s="102">
        <v>7</v>
      </c>
      <c r="C52" s="102"/>
      <c r="D52" s="103"/>
      <c r="E52" s="103"/>
      <c r="F52" s="100" t="s">
        <v>3</v>
      </c>
      <c r="G52" s="170">
        <f>G53+G56</f>
        <v>13160</v>
      </c>
      <c r="H52" s="170">
        <f t="shared" ref="H52:J52" si="19">H53+H56</f>
        <v>0</v>
      </c>
      <c r="I52" s="170">
        <f t="shared" si="19"/>
        <v>0</v>
      </c>
      <c r="J52" s="170">
        <f t="shared" si="19"/>
        <v>0</v>
      </c>
      <c r="K52" s="101">
        <f t="shared" si="2"/>
        <v>0</v>
      </c>
      <c r="L52" s="101">
        <f t="shared" si="3"/>
        <v>0</v>
      </c>
    </row>
    <row r="53" spans="2:12" x14ac:dyDescent="0.25">
      <c r="B53" s="8"/>
      <c r="C53" s="8">
        <v>72</v>
      </c>
      <c r="D53" s="9"/>
      <c r="E53" s="9"/>
      <c r="F53" s="29" t="s">
        <v>29</v>
      </c>
      <c r="G53" s="171">
        <f>G54+G55</f>
        <v>13160</v>
      </c>
      <c r="H53" s="171">
        <f t="shared" ref="H53:J53" si="20">H54+H55</f>
        <v>0</v>
      </c>
      <c r="I53" s="171">
        <f t="shared" si="20"/>
        <v>0</v>
      </c>
      <c r="J53" s="171">
        <f t="shared" si="20"/>
        <v>0</v>
      </c>
      <c r="K53" s="64">
        <f t="shared" si="2"/>
        <v>0</v>
      </c>
      <c r="L53" s="64">
        <f t="shared" si="3"/>
        <v>0</v>
      </c>
    </row>
    <row r="54" spans="2:12" x14ac:dyDescent="0.25">
      <c r="B54" s="8"/>
      <c r="C54" s="8"/>
      <c r="D54" s="8">
        <v>722</v>
      </c>
      <c r="E54" s="8"/>
      <c r="F54" s="29" t="s">
        <v>97</v>
      </c>
      <c r="G54" s="173">
        <f>'PR-RAS'!D327</f>
        <v>3160</v>
      </c>
      <c r="H54" s="173"/>
      <c r="I54" s="173"/>
      <c r="J54" s="173">
        <f>'PR-RAS'!E317</f>
        <v>0</v>
      </c>
      <c r="K54" s="64">
        <f t="shared" si="2"/>
        <v>0</v>
      </c>
      <c r="L54" s="64">
        <f t="shared" si="3"/>
        <v>0</v>
      </c>
    </row>
    <row r="55" spans="2:12" x14ac:dyDescent="0.25">
      <c r="B55" s="8"/>
      <c r="C55" s="8"/>
      <c r="D55" s="8">
        <v>723</v>
      </c>
      <c r="E55" s="8"/>
      <c r="F55" s="29" t="s">
        <v>98</v>
      </c>
      <c r="G55" s="173">
        <f>'PR-RAS'!D336</f>
        <v>10000</v>
      </c>
      <c r="H55" s="173"/>
      <c r="I55" s="173"/>
      <c r="J55" s="173">
        <f>'PR-RAS'!E326</f>
        <v>0</v>
      </c>
      <c r="K55" s="64">
        <f t="shared" si="2"/>
        <v>0</v>
      </c>
      <c r="L55" s="64">
        <f t="shared" si="3"/>
        <v>0</v>
      </c>
    </row>
    <row r="56" spans="2:12" x14ac:dyDescent="0.25">
      <c r="B56" s="8"/>
      <c r="C56" s="8">
        <v>74</v>
      </c>
      <c r="D56" s="8"/>
      <c r="E56" s="8"/>
      <c r="F56" s="29" t="s">
        <v>99</v>
      </c>
      <c r="G56" s="171">
        <f>G57</f>
        <v>0</v>
      </c>
      <c r="H56" s="171">
        <f t="shared" ref="H56:J56" si="21">H57</f>
        <v>0</v>
      </c>
      <c r="I56" s="171">
        <f t="shared" si="21"/>
        <v>0</v>
      </c>
      <c r="J56" s="171">
        <f t="shared" si="21"/>
        <v>0</v>
      </c>
      <c r="K56" s="64">
        <f t="shared" si="2"/>
        <v>0</v>
      </c>
      <c r="L56" s="64">
        <f t="shared" si="3"/>
        <v>0</v>
      </c>
    </row>
    <row r="57" spans="2:12" x14ac:dyDescent="0.25">
      <c r="B57" s="8"/>
      <c r="C57" s="8"/>
      <c r="D57" s="8">
        <v>741</v>
      </c>
      <c r="E57" s="8"/>
      <c r="F57" s="29" t="s">
        <v>100</v>
      </c>
      <c r="G57" s="173"/>
      <c r="H57" s="173"/>
      <c r="I57" s="173"/>
      <c r="J57" s="173"/>
      <c r="K57" s="64">
        <f t="shared" si="2"/>
        <v>0</v>
      </c>
      <c r="L57" s="64">
        <f t="shared" si="3"/>
        <v>0</v>
      </c>
    </row>
    <row r="58" spans="2:12" x14ac:dyDescent="0.25">
      <c r="B58" s="8"/>
      <c r="C58" s="8"/>
      <c r="D58" s="8"/>
      <c r="E58" s="8" t="s">
        <v>17</v>
      </c>
      <c r="F58" s="29"/>
      <c r="G58" s="5"/>
      <c r="H58" s="5"/>
      <c r="I58" s="5"/>
      <c r="J58" s="5"/>
      <c r="K58" s="64">
        <f t="shared" si="2"/>
        <v>0</v>
      </c>
      <c r="L58" s="64">
        <f t="shared" si="3"/>
        <v>0</v>
      </c>
    </row>
    <row r="59" spans="2:12" ht="15.75" customHeight="1" x14ac:dyDescent="0.25"/>
    <row r="60" spans="2:12" ht="15.75" customHeight="1" x14ac:dyDescent="0.25">
      <c r="B60" s="2"/>
      <c r="C60" s="2"/>
      <c r="D60" s="2"/>
      <c r="E60" s="2"/>
      <c r="F60" s="2"/>
      <c r="G60" s="2"/>
      <c r="H60" s="2"/>
      <c r="I60" s="2"/>
      <c r="J60" s="3"/>
      <c r="K60" s="3"/>
      <c r="L60" s="3"/>
    </row>
    <row r="61" spans="2:12" ht="25.5" x14ac:dyDescent="0.25">
      <c r="B61" s="251" t="s">
        <v>8</v>
      </c>
      <c r="C61" s="252"/>
      <c r="D61" s="252"/>
      <c r="E61" s="252"/>
      <c r="F61" s="253"/>
      <c r="G61" s="40" t="s">
        <v>1977</v>
      </c>
      <c r="H61" s="40" t="s">
        <v>2145</v>
      </c>
      <c r="I61" s="40" t="s">
        <v>2146</v>
      </c>
      <c r="J61" s="40" t="s">
        <v>2148</v>
      </c>
      <c r="K61" s="40" t="s">
        <v>18</v>
      </c>
      <c r="L61" s="40" t="s">
        <v>45</v>
      </c>
    </row>
    <row r="62" spans="2:12" ht="12.75" customHeight="1" x14ac:dyDescent="0.25">
      <c r="B62" s="251">
        <v>1</v>
      </c>
      <c r="C62" s="252"/>
      <c r="D62" s="252"/>
      <c r="E62" s="252"/>
      <c r="F62" s="253"/>
      <c r="G62" s="40">
        <v>2</v>
      </c>
      <c r="H62" s="40">
        <v>3</v>
      </c>
      <c r="I62" s="40">
        <v>4</v>
      </c>
      <c r="J62" s="40">
        <v>5</v>
      </c>
      <c r="K62" s="40" t="s">
        <v>20</v>
      </c>
      <c r="L62" s="40" t="s">
        <v>21</v>
      </c>
    </row>
    <row r="63" spans="2:12" s="35" customFormat="1" x14ac:dyDescent="0.25">
      <c r="B63" s="89"/>
      <c r="C63" s="89"/>
      <c r="D63" s="89"/>
      <c r="E63" s="89"/>
      <c r="F63" s="89" t="s">
        <v>9</v>
      </c>
      <c r="G63" s="169">
        <f>G64+G111</f>
        <v>737226.21999999986</v>
      </c>
      <c r="H63" s="169">
        <f t="shared" ref="H63:J63" si="22">H64+H111</f>
        <v>931950</v>
      </c>
      <c r="I63" s="169">
        <f t="shared" si="22"/>
        <v>931950</v>
      </c>
      <c r="J63" s="169">
        <f t="shared" si="22"/>
        <v>914939.04999999993</v>
      </c>
      <c r="K63" s="90">
        <f>IFERROR(J63/G63*100,0)</f>
        <v>124.10560356901034</v>
      </c>
      <c r="L63" s="90">
        <f>IFERROR(J63/I63*100,0)</f>
        <v>98.174692848328775</v>
      </c>
    </row>
    <row r="64" spans="2:12" s="35" customFormat="1" x14ac:dyDescent="0.25">
      <c r="B64" s="100">
        <v>3</v>
      </c>
      <c r="C64" s="100"/>
      <c r="D64" s="100"/>
      <c r="E64" s="100"/>
      <c r="F64" s="100" t="s">
        <v>4</v>
      </c>
      <c r="G64" s="170">
        <f>G65+G73+G106</f>
        <v>734581.71999999986</v>
      </c>
      <c r="H64" s="170">
        <f t="shared" ref="H64:J64" si="23">H65+H73+H106</f>
        <v>918750</v>
      </c>
      <c r="I64" s="170">
        <f t="shared" si="23"/>
        <v>918750</v>
      </c>
      <c r="J64" s="170">
        <f t="shared" si="23"/>
        <v>904221.59</v>
      </c>
      <c r="K64" s="101">
        <f t="shared" ref="K64:K129" si="24">IFERROR(J64/G64*100,0)</f>
        <v>123.09339660671112</v>
      </c>
      <c r="L64" s="101">
        <f t="shared" ref="L64:L129" si="25">IFERROR(J64/I64*100,0)</f>
        <v>98.418676462585026</v>
      </c>
    </row>
    <row r="65" spans="2:12" x14ac:dyDescent="0.25">
      <c r="B65" s="7"/>
      <c r="C65" s="11">
        <v>31</v>
      </c>
      <c r="D65" s="11"/>
      <c r="E65" s="11"/>
      <c r="F65" s="11" t="s">
        <v>5</v>
      </c>
      <c r="G65" s="171">
        <f>G66+G68+G70</f>
        <v>657093.37999999989</v>
      </c>
      <c r="H65" s="171">
        <f t="shared" ref="H65:J65" si="26">H66+H68+H70</f>
        <v>844517</v>
      </c>
      <c r="I65" s="171">
        <f t="shared" si="26"/>
        <v>844517</v>
      </c>
      <c r="J65" s="171">
        <f t="shared" si="26"/>
        <v>837408.23</v>
      </c>
      <c r="K65" s="64">
        <f t="shared" si="24"/>
        <v>127.44128239429229</v>
      </c>
      <c r="L65" s="64">
        <f t="shared" si="25"/>
        <v>99.158244298220168</v>
      </c>
    </row>
    <row r="66" spans="2:12" x14ac:dyDescent="0.25">
      <c r="B66" s="8"/>
      <c r="C66" s="8"/>
      <c r="D66" s="8">
        <v>311</v>
      </c>
      <c r="E66" s="8"/>
      <c r="F66" s="8" t="s">
        <v>30</v>
      </c>
      <c r="G66" s="171">
        <f>G67</f>
        <v>513232.66</v>
      </c>
      <c r="H66" s="171">
        <f t="shared" ref="H66:J66" si="27">H67</f>
        <v>630808</v>
      </c>
      <c r="I66" s="171">
        <f t="shared" si="27"/>
        <v>630808</v>
      </c>
      <c r="J66" s="171">
        <f t="shared" si="27"/>
        <v>626880.74</v>
      </c>
      <c r="K66" s="64">
        <f t="shared" si="24"/>
        <v>122.1435790933492</v>
      </c>
      <c r="L66" s="64">
        <f t="shared" si="25"/>
        <v>99.377423875410585</v>
      </c>
    </row>
    <row r="67" spans="2:12" s="113" customFormat="1" x14ac:dyDescent="0.25">
      <c r="B67" s="9"/>
      <c r="C67" s="9"/>
      <c r="D67" s="9"/>
      <c r="E67" s="9">
        <v>3111</v>
      </c>
      <c r="F67" s="9" t="s">
        <v>31</v>
      </c>
      <c r="G67" s="179">
        <f>'PR-RAS'!D155</f>
        <v>513232.66</v>
      </c>
      <c r="H67" s="180">
        <f>'Programska klasifikacija'!F20+'Programska klasifikacija'!F68+'Programska klasifikacija'!F116+'Programska klasifikacija'!F164+'Programska klasifikacija'!F211</f>
        <v>630808</v>
      </c>
      <c r="I67" s="180">
        <f>'Programska klasifikacija'!G20+'Programska klasifikacija'!G68+'Programska klasifikacija'!G116+'Programska klasifikacija'!G164+'Programska klasifikacija'!G211</f>
        <v>630808</v>
      </c>
      <c r="J67" s="180">
        <f>'Programska klasifikacija'!H20+'Programska klasifikacija'!H68+'Programska klasifikacija'!H116+'Programska klasifikacija'!H164+'Programska klasifikacija'!H211</f>
        <v>626880.74</v>
      </c>
      <c r="K67" s="112">
        <f t="shared" si="24"/>
        <v>122.1435790933492</v>
      </c>
      <c r="L67" s="112">
        <f t="shared" si="25"/>
        <v>99.377423875410585</v>
      </c>
    </row>
    <row r="68" spans="2:12" x14ac:dyDescent="0.25">
      <c r="B68" s="8"/>
      <c r="C68" s="8"/>
      <c r="D68" s="8">
        <v>312</v>
      </c>
      <c r="E68" s="8"/>
      <c r="F68" s="8" t="s">
        <v>101</v>
      </c>
      <c r="G68" s="171">
        <f>G69</f>
        <v>21734.14</v>
      </c>
      <c r="H68" s="171">
        <f>H69</f>
        <v>59515</v>
      </c>
      <c r="I68" s="171">
        <f>I69</f>
        <v>59515</v>
      </c>
      <c r="J68" s="171">
        <f>J69</f>
        <v>59255.24</v>
      </c>
      <c r="K68" s="64">
        <f t="shared" si="24"/>
        <v>272.63669047866631</v>
      </c>
      <c r="L68" s="64">
        <f t="shared" si="25"/>
        <v>99.56353860371334</v>
      </c>
    </row>
    <row r="69" spans="2:12" s="113" customFormat="1" x14ac:dyDescent="0.25">
      <c r="B69" s="9"/>
      <c r="C69" s="9"/>
      <c r="D69" s="9"/>
      <c r="E69" s="9">
        <v>3121</v>
      </c>
      <c r="F69" s="9" t="s">
        <v>101</v>
      </c>
      <c r="G69" s="179">
        <f>'PR-RAS'!D159</f>
        <v>21734.14</v>
      </c>
      <c r="H69" s="180">
        <f>'Programska klasifikacija'!F22+'Programska klasifikacija'!F70+'Programska klasifikacija'!F118+'Programska klasifikacija'!F166+'Programska klasifikacija'!F213</f>
        <v>59515</v>
      </c>
      <c r="I69" s="180">
        <f>'Programska klasifikacija'!G22+'Programska klasifikacija'!G70+'Programska klasifikacija'!G118+'Programska klasifikacija'!G166+'Programska klasifikacija'!G213</f>
        <v>59515</v>
      </c>
      <c r="J69" s="180">
        <f>'Programska klasifikacija'!H22+'Programska klasifikacija'!H70+'Programska klasifikacija'!H118+'Programska klasifikacija'!H166+'Programska klasifikacija'!H213</f>
        <v>59255.24</v>
      </c>
      <c r="K69" s="112">
        <f t="shared" si="24"/>
        <v>272.63669047866631</v>
      </c>
      <c r="L69" s="112">
        <f t="shared" si="25"/>
        <v>99.56353860371334</v>
      </c>
    </row>
    <row r="70" spans="2:12" x14ac:dyDescent="0.25">
      <c r="B70" s="8"/>
      <c r="C70" s="8"/>
      <c r="D70" s="8">
        <v>313</v>
      </c>
      <c r="E70" s="8"/>
      <c r="F70" s="8" t="s">
        <v>102</v>
      </c>
      <c r="G70" s="171">
        <f>G71+G72</f>
        <v>122126.57999999999</v>
      </c>
      <c r="H70" s="171">
        <f t="shared" ref="H70:J70" si="28">H71+H72</f>
        <v>154194</v>
      </c>
      <c r="I70" s="171">
        <f t="shared" si="28"/>
        <v>154194</v>
      </c>
      <c r="J70" s="171">
        <f t="shared" si="28"/>
        <v>151272.25</v>
      </c>
      <c r="K70" s="64">
        <f t="shared" si="24"/>
        <v>123.86513238968946</v>
      </c>
      <c r="L70" s="64">
        <f t="shared" si="25"/>
        <v>98.105146763168477</v>
      </c>
    </row>
    <row r="71" spans="2:12" s="113" customFormat="1" x14ac:dyDescent="0.25">
      <c r="B71" s="9"/>
      <c r="C71" s="9"/>
      <c r="D71" s="9"/>
      <c r="E71" s="9">
        <v>3131</v>
      </c>
      <c r="F71" s="9" t="s">
        <v>205</v>
      </c>
      <c r="G71" s="179">
        <f>'PR-RAS'!D161</f>
        <v>39223.1</v>
      </c>
      <c r="H71" s="180">
        <f>'Programska klasifikacija'!F24+'Programska klasifikacija'!F72+'Programska klasifikacija'!F120+'Programska klasifikacija'!F168+'Programska klasifikacija'!F215</f>
        <v>48648</v>
      </c>
      <c r="I71" s="180">
        <f>'Programska klasifikacija'!G24+'Programska klasifikacija'!G72+'Programska klasifikacija'!G120+'Programska klasifikacija'!G168+'Programska klasifikacija'!G215</f>
        <v>48648</v>
      </c>
      <c r="J71" s="180">
        <f>'Programska klasifikacija'!H24+'Programska klasifikacija'!H72+'Programska klasifikacija'!H120+'Programska klasifikacija'!H168+'Programska klasifikacija'!H215</f>
        <v>47836.91</v>
      </c>
      <c r="K71" s="112">
        <f t="shared" si="24"/>
        <v>121.96106376089601</v>
      </c>
      <c r="L71" s="112">
        <f t="shared" si="25"/>
        <v>98.332737214273976</v>
      </c>
    </row>
    <row r="72" spans="2:12" s="113" customFormat="1" x14ac:dyDescent="0.25">
      <c r="B72" s="9"/>
      <c r="C72" s="9"/>
      <c r="D72" s="9"/>
      <c r="E72" s="9">
        <v>3132</v>
      </c>
      <c r="F72" s="9" t="s">
        <v>103</v>
      </c>
      <c r="G72" s="179">
        <f>'PR-RAS'!D162</f>
        <v>82903.48</v>
      </c>
      <c r="H72" s="180">
        <f>'Programska klasifikacija'!F25+'Programska klasifikacija'!F73+'Programska klasifikacija'!F121+'Programska klasifikacija'!F169+'Programska klasifikacija'!F216</f>
        <v>105546</v>
      </c>
      <c r="I72" s="180">
        <f>'Programska klasifikacija'!G25+'Programska klasifikacija'!G73+'Programska klasifikacija'!G121+'Programska klasifikacija'!G169+'Programska klasifikacija'!G216</f>
        <v>105546</v>
      </c>
      <c r="J72" s="180">
        <f>'Programska klasifikacija'!H25+'Programska klasifikacija'!H73+'Programska klasifikacija'!H121+'Programska klasifikacija'!H169+'Programska klasifikacija'!H216</f>
        <v>103435.34</v>
      </c>
      <c r="K72" s="112">
        <f t="shared" si="24"/>
        <v>124.76598087317927</v>
      </c>
      <c r="L72" s="112">
        <f t="shared" si="25"/>
        <v>98.000246338089553</v>
      </c>
    </row>
    <row r="73" spans="2:12" x14ac:dyDescent="0.25">
      <c r="B73" s="8"/>
      <c r="C73" s="8">
        <v>32</v>
      </c>
      <c r="D73" s="9"/>
      <c r="E73" s="9"/>
      <c r="F73" s="8" t="s">
        <v>14</v>
      </c>
      <c r="G73" s="171">
        <f>G74+G79+G86+G96+G98</f>
        <v>76756.599999999991</v>
      </c>
      <c r="H73" s="171">
        <f t="shared" ref="H73:J73" si="29">H74+H79+H86+H96+H98</f>
        <v>73333</v>
      </c>
      <c r="I73" s="171">
        <f t="shared" si="29"/>
        <v>73333</v>
      </c>
      <c r="J73" s="171">
        <f t="shared" si="29"/>
        <v>66137.489999999991</v>
      </c>
      <c r="K73" s="64">
        <f t="shared" si="24"/>
        <v>86.165215759947671</v>
      </c>
      <c r="L73" s="64">
        <f t="shared" si="25"/>
        <v>90.187896308619571</v>
      </c>
    </row>
    <row r="74" spans="2:12" x14ac:dyDescent="0.25">
      <c r="B74" s="8"/>
      <c r="C74" s="8"/>
      <c r="D74" s="8">
        <v>321</v>
      </c>
      <c r="E74" s="8"/>
      <c r="F74" s="8" t="s">
        <v>32</v>
      </c>
      <c r="G74" s="171">
        <f>G75+G76+G77+G78</f>
        <v>16054</v>
      </c>
      <c r="H74" s="171">
        <f t="shared" ref="H74:J74" si="30">H75+H76+H77+H78</f>
        <v>15220</v>
      </c>
      <c r="I74" s="171">
        <f t="shared" si="30"/>
        <v>15220</v>
      </c>
      <c r="J74" s="171">
        <f t="shared" si="30"/>
        <v>15138.49</v>
      </c>
      <c r="K74" s="64">
        <f t="shared" si="24"/>
        <v>94.297309081848752</v>
      </c>
      <c r="L74" s="64">
        <f t="shared" si="25"/>
        <v>99.464454664914584</v>
      </c>
    </row>
    <row r="75" spans="2:12" s="113" customFormat="1" x14ac:dyDescent="0.25">
      <c r="B75" s="9"/>
      <c r="C75" s="33"/>
      <c r="D75" s="9"/>
      <c r="E75" s="9">
        <v>3211</v>
      </c>
      <c r="F75" s="13" t="s">
        <v>33</v>
      </c>
      <c r="G75" s="179">
        <f>'PR-RAS'!D166</f>
        <v>2730</v>
      </c>
      <c r="H75" s="180">
        <f>'Programska klasifikacija'!F28+'Programska klasifikacija'!F76+'Programska klasifikacija'!F124+'Programska klasifikacija'!F172+'Programska klasifikacija'!F219</f>
        <v>1020</v>
      </c>
      <c r="I75" s="180">
        <f>'Programska klasifikacija'!G28+'Programska klasifikacija'!G76+'Programska klasifikacija'!G124+'Programska klasifikacija'!G172+'Programska klasifikacija'!G219</f>
        <v>1020</v>
      </c>
      <c r="J75" s="180">
        <f>'Programska klasifikacija'!H28+'Programska klasifikacija'!H76+'Programska klasifikacija'!H124+'Programska klasifikacija'!H172+'Programska klasifikacija'!H220</f>
        <v>1020</v>
      </c>
      <c r="K75" s="112">
        <f t="shared" si="24"/>
        <v>37.362637362637365</v>
      </c>
      <c r="L75" s="112">
        <f t="shared" si="25"/>
        <v>100</v>
      </c>
    </row>
    <row r="76" spans="2:12" s="113" customFormat="1" ht="25.5" x14ac:dyDescent="0.25">
      <c r="B76" s="9"/>
      <c r="C76" s="33"/>
      <c r="D76" s="9"/>
      <c r="E76" s="9">
        <v>3212</v>
      </c>
      <c r="F76" s="13" t="s">
        <v>104</v>
      </c>
      <c r="G76" s="179">
        <f>'PR-RAS'!D167</f>
        <v>13324</v>
      </c>
      <c r="H76" s="180">
        <f>'Programska klasifikacija'!F29+'Programska klasifikacija'!F77+'Programska klasifikacija'!F125+'Programska klasifikacija'!F173+'Programska klasifikacija'!F221</f>
        <v>14200</v>
      </c>
      <c r="I76" s="180">
        <f>'Programska klasifikacija'!G29+'Programska klasifikacija'!G77+'Programska klasifikacija'!G125+'Programska klasifikacija'!G173+'Programska klasifikacija'!G221</f>
        <v>14200</v>
      </c>
      <c r="J76" s="180">
        <f>'Programska klasifikacija'!H29+'Programska klasifikacija'!H77+'Programska klasifikacija'!H125+'Programska klasifikacija'!H173+'Programska klasifikacija'!H221</f>
        <v>14118.49</v>
      </c>
      <c r="K76" s="112">
        <f t="shared" si="24"/>
        <v>105.962848994296</v>
      </c>
      <c r="L76" s="112">
        <f t="shared" si="25"/>
        <v>99.425985915492959</v>
      </c>
    </row>
    <row r="77" spans="2:12" s="113" customFormat="1" x14ac:dyDescent="0.25">
      <c r="B77" s="9"/>
      <c r="C77" s="33"/>
      <c r="D77" s="9"/>
      <c r="E77" s="9">
        <v>3213</v>
      </c>
      <c r="F77" s="13" t="s">
        <v>105</v>
      </c>
      <c r="G77" s="179">
        <f>'PR-RAS'!D168</f>
        <v>0</v>
      </c>
      <c r="H77" s="180">
        <f>'Programska klasifikacija'!F30+'Programska klasifikacija'!F78+'Programska klasifikacija'!F126+'Programska klasifikacija'!F174+'Programska klasifikacija'!F221</f>
        <v>0</v>
      </c>
      <c r="I77" s="180">
        <f>'Programska klasifikacija'!G30+'Programska klasifikacija'!G78+'Programska klasifikacija'!G126+'Programska klasifikacija'!G174+'Programska klasifikacija'!G221</f>
        <v>0</v>
      </c>
      <c r="J77" s="180">
        <f>'Programska klasifikacija'!H30+'Programska klasifikacija'!H78+'Programska klasifikacija'!H126+'Programska klasifikacija'!H174+'Programska klasifikacija'!H222</f>
        <v>0</v>
      </c>
      <c r="K77" s="112">
        <f t="shared" si="24"/>
        <v>0</v>
      </c>
      <c r="L77" s="112">
        <f t="shared" si="25"/>
        <v>0</v>
      </c>
    </row>
    <row r="78" spans="2:12" s="113" customFormat="1" ht="25.5" x14ac:dyDescent="0.25">
      <c r="B78" s="9"/>
      <c r="C78" s="33"/>
      <c r="D78" s="9"/>
      <c r="E78" s="9">
        <v>3214</v>
      </c>
      <c r="F78" s="13" t="s">
        <v>106</v>
      </c>
      <c r="G78" s="179">
        <f>'PR-RAS'!D169</f>
        <v>0</v>
      </c>
      <c r="H78" s="180">
        <f>'Programska klasifikacija'!F31+'Programska klasifikacija'!F79+'Programska klasifikacija'!F127+'Programska klasifikacija'!F175+'Programska klasifikacija'!F222</f>
        <v>0</v>
      </c>
      <c r="I78" s="180">
        <f>'Programska klasifikacija'!G31+'Programska klasifikacija'!G79+'Programska klasifikacija'!G127+'Programska klasifikacija'!G175+'Programska klasifikacija'!G222</f>
        <v>0</v>
      </c>
      <c r="J78" s="180">
        <f>'Programska klasifikacija'!H31+'Programska klasifikacija'!H79+'Programska klasifikacija'!H127+'Programska klasifikacija'!H175+'Programska klasifikacija'!H222</f>
        <v>0</v>
      </c>
      <c r="K78" s="112">
        <f t="shared" si="24"/>
        <v>0</v>
      </c>
      <c r="L78" s="112">
        <f t="shared" si="25"/>
        <v>0</v>
      </c>
    </row>
    <row r="79" spans="2:12" x14ac:dyDescent="0.25">
      <c r="B79" s="8"/>
      <c r="C79" s="24"/>
      <c r="D79" s="8">
        <v>322</v>
      </c>
      <c r="E79" s="8"/>
      <c r="F79" s="29" t="s">
        <v>179</v>
      </c>
      <c r="G79" s="171">
        <f>G80+G81+G82+G83+G84+G85</f>
        <v>38492.949999999997</v>
      </c>
      <c r="H79" s="171">
        <f t="shared" ref="H79:J79" si="31">H80+H81+H82+H83+H84+H85</f>
        <v>20617</v>
      </c>
      <c r="I79" s="171">
        <f t="shared" si="31"/>
        <v>20617</v>
      </c>
      <c r="J79" s="171">
        <f t="shared" si="31"/>
        <v>18014.52</v>
      </c>
      <c r="K79" s="64">
        <f t="shared" si="24"/>
        <v>46.799530823176717</v>
      </c>
      <c r="L79" s="64">
        <f t="shared" si="25"/>
        <v>87.37701896493185</v>
      </c>
    </row>
    <row r="80" spans="2:12" s="113" customFormat="1" x14ac:dyDescent="0.25">
      <c r="B80" s="9"/>
      <c r="C80" s="33"/>
      <c r="D80" s="9"/>
      <c r="E80" s="9">
        <v>3221</v>
      </c>
      <c r="F80" s="13" t="s">
        <v>107</v>
      </c>
      <c r="G80" s="179">
        <f>'PR-RAS'!D171</f>
        <v>934.53</v>
      </c>
      <c r="H80" s="180">
        <f>'Programska klasifikacija'!F33+'Programska klasifikacija'!F81+'Programska klasifikacija'!F129+'Programska klasifikacija'!F177+'Programska klasifikacija'!F225</f>
        <v>1050</v>
      </c>
      <c r="I80" s="180">
        <f>'Programska klasifikacija'!G33+'Programska klasifikacija'!G81+'Programska klasifikacija'!G129+'Programska klasifikacija'!G177+'Programska klasifikacija'!G225</f>
        <v>1050</v>
      </c>
      <c r="J80" s="180">
        <f>'Programska klasifikacija'!H33+'Programska klasifikacija'!H81+'Programska klasifikacija'!H129+'Programska klasifikacija'!H177+'Programska klasifikacija'!H225</f>
        <v>941.34</v>
      </c>
      <c r="K80" s="112">
        <f t="shared" si="24"/>
        <v>100.72870854868223</v>
      </c>
      <c r="L80" s="112">
        <f t="shared" si="25"/>
        <v>89.651428571428568</v>
      </c>
    </row>
    <row r="81" spans="2:12" s="113" customFormat="1" x14ac:dyDescent="0.25">
      <c r="B81" s="9"/>
      <c r="C81" s="33"/>
      <c r="D81" s="9"/>
      <c r="E81" s="9">
        <v>3222</v>
      </c>
      <c r="F81" s="13" t="s">
        <v>108</v>
      </c>
      <c r="G81" s="179">
        <f>'PR-RAS'!D172</f>
        <v>0</v>
      </c>
      <c r="H81" s="180">
        <f>'Programska klasifikacija'!F34+'Programska klasifikacija'!F82+'Programska klasifikacija'!F130+'Programska klasifikacija'!F178+'Programska klasifikacija'!F226</f>
        <v>0</v>
      </c>
      <c r="I81" s="180">
        <f>'Programska klasifikacija'!G34+'Programska klasifikacija'!G82+'Programska klasifikacija'!G130+'Programska klasifikacija'!G178+'Programska klasifikacija'!G226</f>
        <v>0</v>
      </c>
      <c r="J81" s="180">
        <f>'Programska klasifikacija'!H34+'Programska klasifikacija'!H82+'Programska klasifikacija'!H130+'Programska klasifikacija'!H178+'Programska klasifikacija'!H226</f>
        <v>0</v>
      </c>
      <c r="K81" s="112">
        <f t="shared" si="24"/>
        <v>0</v>
      </c>
      <c r="L81" s="112">
        <f t="shared" si="25"/>
        <v>0</v>
      </c>
    </row>
    <row r="82" spans="2:12" s="113" customFormat="1" x14ac:dyDescent="0.25">
      <c r="B82" s="9"/>
      <c r="C82" s="33"/>
      <c r="D82" s="9"/>
      <c r="E82" s="9">
        <v>3223</v>
      </c>
      <c r="F82" s="13" t="s">
        <v>109</v>
      </c>
      <c r="G82" s="179">
        <f>'PR-RAS'!D173</f>
        <v>14304.41</v>
      </c>
      <c r="H82" s="180">
        <f>'Programska klasifikacija'!F35+'Programska klasifikacija'!F83+'Programska klasifikacija'!F131+'Programska klasifikacija'!F179+'Programska klasifikacija'!F227</f>
        <v>13000</v>
      </c>
      <c r="I82" s="180">
        <f>'Programska klasifikacija'!G35+'Programska klasifikacija'!G83+'Programska klasifikacija'!G131+'Programska klasifikacija'!G179+'Programska klasifikacija'!G227</f>
        <v>13000</v>
      </c>
      <c r="J82" s="180">
        <f>'Programska klasifikacija'!H35+'Programska klasifikacija'!H83+'Programska klasifikacija'!H131+'Programska klasifikacija'!H179+'Programska klasifikacija'!H227</f>
        <v>10922.99</v>
      </c>
      <c r="K82" s="112">
        <f t="shared" si="24"/>
        <v>76.360996364058352</v>
      </c>
      <c r="L82" s="112">
        <f t="shared" si="25"/>
        <v>84.022999999999996</v>
      </c>
    </row>
    <row r="83" spans="2:12" s="113" customFormat="1" x14ac:dyDescent="0.25">
      <c r="B83" s="9"/>
      <c r="C83" s="33"/>
      <c r="D83" s="9"/>
      <c r="E83" s="9">
        <v>3224</v>
      </c>
      <c r="F83" s="13" t="s">
        <v>110</v>
      </c>
      <c r="G83" s="179">
        <f>'PR-RAS'!D174</f>
        <v>11840.27</v>
      </c>
      <c r="H83" s="180">
        <f>'Programska klasifikacija'!F36+'Programska klasifikacija'!F84+'Programska klasifikacija'!F132+'Programska klasifikacija'!F180+'Programska klasifikacija'!F228</f>
        <v>3845</v>
      </c>
      <c r="I83" s="180">
        <f>'Programska klasifikacija'!G36+'Programska klasifikacija'!G84+'Programska klasifikacija'!G132+'Programska klasifikacija'!G180+'Programska klasifikacija'!G228</f>
        <v>3845</v>
      </c>
      <c r="J83" s="180">
        <f>'Programska klasifikacija'!H36+'Programska klasifikacija'!H84+'Programska klasifikacija'!H132+'Programska klasifikacija'!H180+'Programska klasifikacija'!H228</f>
        <v>3526.36</v>
      </c>
      <c r="K83" s="112">
        <f t="shared" si="24"/>
        <v>29.782766778122461</v>
      </c>
      <c r="L83" s="112">
        <f t="shared" si="25"/>
        <v>91.712873862158645</v>
      </c>
    </row>
    <row r="84" spans="2:12" s="113" customFormat="1" x14ac:dyDescent="0.25">
      <c r="B84" s="9"/>
      <c r="C84" s="33"/>
      <c r="D84" s="9"/>
      <c r="E84" s="9">
        <v>3225</v>
      </c>
      <c r="F84" s="13" t="s">
        <v>111</v>
      </c>
      <c r="G84" s="179">
        <f>'PR-RAS'!D175</f>
        <v>905</v>
      </c>
      <c r="H84" s="180">
        <f>'Programska klasifikacija'!F37+'Programska klasifikacija'!F85+'Programska klasifikacija'!F133+'Programska klasifikacija'!F181+'Programska klasifikacija'!F229</f>
        <v>1922</v>
      </c>
      <c r="I84" s="180">
        <f>'Programska klasifikacija'!G37+'Programska klasifikacija'!G85+'Programska klasifikacija'!G133+'Programska klasifikacija'!G181+'Programska klasifikacija'!G229</f>
        <v>1922</v>
      </c>
      <c r="J84" s="180">
        <f>'Programska klasifikacija'!H37+'Programska klasifikacija'!H85+'Programska klasifikacija'!H133+'Programska klasifikacija'!H181+'Programska klasifikacija'!H229</f>
        <v>1818.1</v>
      </c>
      <c r="K84" s="112">
        <f t="shared" si="24"/>
        <v>200.89502762430936</v>
      </c>
      <c r="L84" s="112">
        <f t="shared" si="25"/>
        <v>94.59417273673256</v>
      </c>
    </row>
    <row r="85" spans="2:12" s="113" customFormat="1" x14ac:dyDescent="0.25">
      <c r="B85" s="9"/>
      <c r="C85" s="33"/>
      <c r="D85" s="9"/>
      <c r="E85" s="9">
        <v>3227</v>
      </c>
      <c r="F85" s="13" t="s">
        <v>112</v>
      </c>
      <c r="G85" s="179">
        <f>'PR-RAS'!D177</f>
        <v>10508.74</v>
      </c>
      <c r="H85" s="180">
        <f>'Programska klasifikacija'!F38+'Programska klasifikacija'!F86+'Programska klasifikacija'!F134+'Programska klasifikacija'!F182+'Programska klasifikacija'!F230</f>
        <v>800</v>
      </c>
      <c r="I85" s="180">
        <f>'Programska klasifikacija'!G38+'Programska klasifikacija'!G86+'Programska klasifikacija'!G134+'Programska klasifikacija'!G182+'Programska klasifikacija'!G230</f>
        <v>800</v>
      </c>
      <c r="J85" s="180">
        <f>'Programska klasifikacija'!H38+'Programska klasifikacija'!H86+'Programska klasifikacija'!H134+'Programska klasifikacija'!H182+'Programska klasifikacija'!H230</f>
        <v>805.73</v>
      </c>
      <c r="K85" s="112">
        <f t="shared" si="24"/>
        <v>7.6672369855948483</v>
      </c>
      <c r="L85" s="112">
        <f t="shared" si="25"/>
        <v>100.71625</v>
      </c>
    </row>
    <row r="86" spans="2:12" x14ac:dyDescent="0.25">
      <c r="B86" s="8"/>
      <c r="C86" s="24"/>
      <c r="D86" s="8">
        <v>323</v>
      </c>
      <c r="E86" s="8"/>
      <c r="F86" s="29" t="s">
        <v>113</v>
      </c>
      <c r="G86" s="171">
        <f>G87+G88+G89+G90+G91+G92+G93+G94+G95</f>
        <v>20322.159999999996</v>
      </c>
      <c r="H86" s="171">
        <f t="shared" ref="H86:J86" si="32">H87+H88+H89+H90+H91+H92+H93+H94+H95</f>
        <v>28394</v>
      </c>
      <c r="I86" s="171">
        <f t="shared" si="32"/>
        <v>28394</v>
      </c>
      <c r="J86" s="171">
        <f t="shared" si="32"/>
        <v>27202.55</v>
      </c>
      <c r="K86" s="64">
        <f t="shared" si="24"/>
        <v>133.85658807921993</v>
      </c>
      <c r="L86" s="64">
        <f t="shared" si="25"/>
        <v>95.803867014157916</v>
      </c>
    </row>
    <row r="87" spans="2:12" s="113" customFormat="1" x14ac:dyDescent="0.25">
      <c r="B87" s="9"/>
      <c r="C87" s="33"/>
      <c r="D87" s="9"/>
      <c r="E87" s="9">
        <v>3231</v>
      </c>
      <c r="F87" s="13" t="s">
        <v>115</v>
      </c>
      <c r="G87" s="179">
        <f>'PR-RAS'!D179</f>
        <v>3944.8</v>
      </c>
      <c r="H87" s="180">
        <f>'Programska klasifikacija'!F40+'Programska klasifikacija'!F88+'Programska klasifikacija'!F136+'Programska klasifikacija'!F184+'Programska klasifikacija'!F232</f>
        <v>4600</v>
      </c>
      <c r="I87" s="180">
        <f>'Programska klasifikacija'!G40+'Programska klasifikacija'!G88+'Programska klasifikacija'!G136+'Programska klasifikacija'!G184+'Programska klasifikacija'!G232</f>
        <v>4600</v>
      </c>
      <c r="J87" s="180">
        <f>'Programska klasifikacija'!H40+'Programska klasifikacija'!H88+'Programska klasifikacija'!H136+'Programska klasifikacija'!H184+'Programska klasifikacija'!H232</f>
        <v>4713.0600000000004</v>
      </c>
      <c r="K87" s="112">
        <f t="shared" si="24"/>
        <v>119.47525856824174</v>
      </c>
      <c r="L87" s="112">
        <f t="shared" si="25"/>
        <v>102.45782608695653</v>
      </c>
    </row>
    <row r="88" spans="2:12" s="113" customFormat="1" x14ac:dyDescent="0.25">
      <c r="B88" s="9"/>
      <c r="C88" s="33"/>
      <c r="D88" s="9"/>
      <c r="E88" s="9">
        <v>3232</v>
      </c>
      <c r="F88" s="13" t="s">
        <v>116</v>
      </c>
      <c r="G88" s="179">
        <f>'PR-RAS'!D180</f>
        <v>9410.51</v>
      </c>
      <c r="H88" s="180">
        <f>'Programska klasifikacija'!F41+'Programska klasifikacija'!F89+'Programska klasifikacija'!F137+'Programska klasifikacija'!F185+'Programska klasifikacija'!F233</f>
        <v>14435</v>
      </c>
      <c r="I88" s="180">
        <f>'Programska klasifikacija'!G41+'Programska klasifikacija'!G89+'Programska klasifikacija'!G137+'Programska klasifikacija'!G185+'Programska klasifikacija'!G233</f>
        <v>14435</v>
      </c>
      <c r="J88" s="180">
        <f>'Programska klasifikacija'!H41+'Programska klasifikacija'!H89+'Programska klasifikacija'!H137+'Programska klasifikacija'!H185+'Programska klasifikacija'!H233</f>
        <v>14679.29</v>
      </c>
      <c r="K88" s="112">
        <f t="shared" si="24"/>
        <v>155.98825143376928</v>
      </c>
      <c r="L88" s="112">
        <f t="shared" si="25"/>
        <v>101.6923449948043</v>
      </c>
    </row>
    <row r="89" spans="2:12" s="113" customFormat="1" x14ac:dyDescent="0.25">
      <c r="B89" s="9"/>
      <c r="C89" s="33"/>
      <c r="D89" s="9"/>
      <c r="E89" s="9">
        <v>3233</v>
      </c>
      <c r="F89" s="13" t="s">
        <v>117</v>
      </c>
      <c r="G89" s="179">
        <f>'PR-RAS'!D181</f>
        <v>350.46</v>
      </c>
      <c r="H89" s="180">
        <f>'Programska klasifikacija'!F42+'Programska klasifikacija'!F90+'Programska klasifikacija'!F138+'Programska klasifikacija'!F186+'Programska klasifikacija'!F234</f>
        <v>382</v>
      </c>
      <c r="I89" s="180">
        <f>'Programska klasifikacija'!G42+'Programska klasifikacija'!G90+'Programska klasifikacija'!G138+'Programska klasifikacija'!G186+'Programska klasifikacija'!G234</f>
        <v>382</v>
      </c>
      <c r="J89" s="180">
        <f>'Programska klasifikacija'!H42+'Programska klasifikacija'!H90+'Programska klasifikacija'!H138+'Programska klasifikacija'!H186+'Programska klasifikacija'!H234</f>
        <v>382.32</v>
      </c>
      <c r="K89" s="112">
        <f t="shared" si="24"/>
        <v>109.09090909090911</v>
      </c>
      <c r="L89" s="112">
        <f t="shared" si="25"/>
        <v>100.08376963350784</v>
      </c>
    </row>
    <row r="90" spans="2:12" s="113" customFormat="1" x14ac:dyDescent="0.25">
      <c r="B90" s="9"/>
      <c r="C90" s="33"/>
      <c r="D90" s="9"/>
      <c r="E90" s="9">
        <v>3234</v>
      </c>
      <c r="F90" s="13" t="s">
        <v>118</v>
      </c>
      <c r="G90" s="179">
        <f>'PR-RAS'!D182</f>
        <v>1388.9</v>
      </c>
      <c r="H90" s="180">
        <f>'Programska klasifikacija'!F43+'Programska klasifikacija'!F91+'Programska klasifikacija'!F139+'Programska klasifikacija'!F187+'Programska klasifikacija'!F235</f>
        <v>1577</v>
      </c>
      <c r="I90" s="180">
        <f>'Programska klasifikacija'!G43+'Programska klasifikacija'!G91+'Programska klasifikacija'!G139+'Programska klasifikacija'!G187+'Programska klasifikacija'!G235</f>
        <v>1577</v>
      </c>
      <c r="J90" s="180">
        <f>'Programska klasifikacija'!H43+'Programska klasifikacija'!H91+'Programska klasifikacija'!H139+'Programska klasifikacija'!H187+'Programska klasifikacija'!H235</f>
        <v>1470.96</v>
      </c>
      <c r="K90" s="112">
        <f t="shared" si="24"/>
        <v>105.90827273381814</v>
      </c>
      <c r="L90" s="112">
        <f t="shared" si="25"/>
        <v>93.275840202916939</v>
      </c>
    </row>
    <row r="91" spans="2:12" s="113" customFormat="1" x14ac:dyDescent="0.25">
      <c r="B91" s="9"/>
      <c r="C91" s="33"/>
      <c r="D91" s="9"/>
      <c r="E91" s="9">
        <v>3235</v>
      </c>
      <c r="F91" s="13" t="s">
        <v>119</v>
      </c>
      <c r="G91" s="179">
        <f>'PR-RAS'!D183</f>
        <v>0</v>
      </c>
      <c r="H91" s="180">
        <f>'Programska klasifikacija'!F44+'Programska klasifikacija'!F92+'Programska klasifikacija'!F140+'Programska klasifikacija'!F188+'Programska klasifikacija'!F236</f>
        <v>0</v>
      </c>
      <c r="I91" s="180">
        <f>'Programska klasifikacija'!G44+'Programska klasifikacija'!G92+'Programska klasifikacija'!G140+'Programska klasifikacija'!G188+'Programska klasifikacija'!G236</f>
        <v>0</v>
      </c>
      <c r="J91" s="180">
        <f>'Programska klasifikacija'!H44+'Programska klasifikacija'!H92+'Programska klasifikacija'!H140+'Programska klasifikacija'!H188+'Programska klasifikacija'!H236</f>
        <v>0</v>
      </c>
      <c r="K91" s="112">
        <f t="shared" si="24"/>
        <v>0</v>
      </c>
      <c r="L91" s="112">
        <f t="shared" si="25"/>
        <v>0</v>
      </c>
    </row>
    <row r="92" spans="2:12" s="113" customFormat="1" ht="25.5" x14ac:dyDescent="0.25">
      <c r="B92" s="9"/>
      <c r="C92" s="33"/>
      <c r="D92" s="9"/>
      <c r="E92" s="9">
        <v>3236</v>
      </c>
      <c r="F92" s="13" t="s">
        <v>120</v>
      </c>
      <c r="G92" s="179">
        <f>'PR-RAS'!D184</f>
        <v>240</v>
      </c>
      <c r="H92" s="180">
        <f>'Programska klasifikacija'!F45+'Programska klasifikacija'!F93+'Programska klasifikacija'!F141+'Programska klasifikacija'!F189+'Programska klasifikacija'!F237</f>
        <v>188</v>
      </c>
      <c r="I92" s="180">
        <f>'Programska klasifikacija'!G45+'Programska klasifikacija'!G93+'Programska klasifikacija'!G141+'Programska klasifikacija'!G189+'Programska klasifikacija'!G237</f>
        <v>188</v>
      </c>
      <c r="J92" s="180">
        <f>'Programska klasifikacija'!H45+'Programska klasifikacija'!H93+'Programska klasifikacija'!H141+'Programska klasifikacija'!H189+'Programska klasifikacija'!H237</f>
        <v>185.46</v>
      </c>
      <c r="K92" s="112">
        <f t="shared" si="24"/>
        <v>77.275000000000006</v>
      </c>
      <c r="L92" s="112">
        <f t="shared" si="25"/>
        <v>98.648936170212778</v>
      </c>
    </row>
    <row r="93" spans="2:12" s="113" customFormat="1" x14ac:dyDescent="0.25">
      <c r="B93" s="9"/>
      <c r="C93" s="33"/>
      <c r="D93" s="9"/>
      <c r="E93" s="9">
        <v>3237</v>
      </c>
      <c r="F93" s="13" t="s">
        <v>123</v>
      </c>
      <c r="G93" s="179">
        <f>'PR-RAS'!D185</f>
        <v>2915</v>
      </c>
      <c r="H93" s="180">
        <f>'Programska klasifikacija'!F46+'Programska klasifikacija'!F94+'Programska klasifikacija'!F142+'Programska klasifikacija'!F190+'Programska klasifikacija'!F238</f>
        <v>4410</v>
      </c>
      <c r="I93" s="180">
        <f>'Programska klasifikacija'!G46+'Programska klasifikacija'!G94+'Programska klasifikacija'!G142+'Programska klasifikacija'!G190+'Programska klasifikacija'!G238</f>
        <v>4410</v>
      </c>
      <c r="J93" s="180">
        <f>'Programska klasifikacija'!H46+'Programska klasifikacija'!H94+'Programska klasifikacija'!H142+'Programska klasifikacija'!H190+'Programska klasifikacija'!H238</f>
        <v>3690</v>
      </c>
      <c r="K93" s="112">
        <f t="shared" si="24"/>
        <v>126.58662092624357</v>
      </c>
      <c r="L93" s="112">
        <f t="shared" si="25"/>
        <v>83.673469387755105</v>
      </c>
    </row>
    <row r="94" spans="2:12" s="113" customFormat="1" x14ac:dyDescent="0.25">
      <c r="B94" s="9"/>
      <c r="C94" s="33"/>
      <c r="D94" s="9"/>
      <c r="E94" s="9">
        <v>3238</v>
      </c>
      <c r="F94" s="13" t="s">
        <v>121</v>
      </c>
      <c r="G94" s="179">
        <f>'PR-RAS'!D186</f>
        <v>603.35</v>
      </c>
      <c r="H94" s="180">
        <f>'Programska klasifikacija'!F47+'Programska klasifikacija'!F95+'Programska klasifikacija'!F143+'Programska klasifikacija'!F191+'Programska klasifikacija'!F239</f>
        <v>1343</v>
      </c>
      <c r="I94" s="180">
        <f>'Programska klasifikacija'!G47+'Programska klasifikacija'!G95+'Programska klasifikacija'!G143+'Programska klasifikacija'!G191+'Programska klasifikacija'!G239</f>
        <v>1343</v>
      </c>
      <c r="J94" s="180">
        <f>'Programska klasifikacija'!H47+'Programska klasifikacija'!H95+'Programska klasifikacija'!H143+'Programska klasifikacija'!H191+'Programska klasifikacija'!H239</f>
        <v>1214.04</v>
      </c>
      <c r="K94" s="112">
        <f t="shared" si="24"/>
        <v>201.21654097953092</v>
      </c>
      <c r="L94" s="112">
        <f t="shared" si="25"/>
        <v>90.397617274758005</v>
      </c>
    </row>
    <row r="95" spans="2:12" s="113" customFormat="1" x14ac:dyDescent="0.25">
      <c r="B95" s="9"/>
      <c r="C95" s="33"/>
      <c r="D95" s="9"/>
      <c r="E95" s="9">
        <v>3239</v>
      </c>
      <c r="F95" s="13" t="s">
        <v>122</v>
      </c>
      <c r="G95" s="179">
        <f>'PR-RAS'!D187</f>
        <v>1469.14</v>
      </c>
      <c r="H95" s="180">
        <f>'Programska klasifikacija'!F48+'Programska klasifikacija'!F96+'Programska klasifikacija'!F144+'Programska klasifikacija'!F192+'Programska klasifikacija'!F240</f>
        <v>1459</v>
      </c>
      <c r="I95" s="180">
        <f>'Programska klasifikacija'!G48+'Programska klasifikacija'!G96+'Programska klasifikacija'!G144+'Programska klasifikacija'!G192+'Programska klasifikacija'!G240</f>
        <v>1459</v>
      </c>
      <c r="J95" s="180">
        <f>'Programska klasifikacija'!H48+'Programska klasifikacija'!H96+'Programska klasifikacija'!H144+'Programska klasifikacija'!H192+'Programska klasifikacija'!H240</f>
        <v>867.42</v>
      </c>
      <c r="K95" s="112">
        <f t="shared" si="24"/>
        <v>59.042705256136244</v>
      </c>
      <c r="L95" s="112">
        <f t="shared" si="25"/>
        <v>59.453050034270049</v>
      </c>
    </row>
    <row r="96" spans="2:12" x14ac:dyDescent="0.25">
      <c r="B96" s="8"/>
      <c r="C96" s="24"/>
      <c r="D96" s="8">
        <v>324</v>
      </c>
      <c r="E96" s="8"/>
      <c r="F96" s="29" t="s">
        <v>114</v>
      </c>
      <c r="G96" s="171">
        <f>G97</f>
        <v>0</v>
      </c>
      <c r="H96" s="171">
        <f t="shared" ref="H96:J96" si="33">H97</f>
        <v>0</v>
      </c>
      <c r="I96" s="171">
        <f t="shared" si="33"/>
        <v>0</v>
      </c>
      <c r="J96" s="171">
        <f t="shared" si="33"/>
        <v>0</v>
      </c>
      <c r="K96" s="64">
        <f t="shared" si="24"/>
        <v>0</v>
      </c>
      <c r="L96" s="64">
        <f t="shared" si="25"/>
        <v>0</v>
      </c>
    </row>
    <row r="97" spans="2:12" s="113" customFormat="1" x14ac:dyDescent="0.25">
      <c r="B97" s="9"/>
      <c r="C97" s="33"/>
      <c r="D97" s="9"/>
      <c r="E97" s="9">
        <v>3241</v>
      </c>
      <c r="F97" s="13" t="s">
        <v>114</v>
      </c>
      <c r="G97" s="179">
        <f>'PR-RAS'!D188</f>
        <v>0</v>
      </c>
      <c r="H97" s="180">
        <f>'Programska klasifikacija'!F50+'Programska klasifikacija'!F98+'Programska klasifikacija'!F146+'Programska klasifikacija'!F194+'Programska klasifikacija'!F242</f>
        <v>0</v>
      </c>
      <c r="I97" s="180">
        <f>'Programska klasifikacija'!G50+'Programska klasifikacija'!G98+'Programska klasifikacija'!G146+'Programska klasifikacija'!G194+'Programska klasifikacija'!G242</f>
        <v>0</v>
      </c>
      <c r="J97" s="180">
        <f>'Programska klasifikacija'!H50+'Programska klasifikacija'!H98+'Programska klasifikacija'!H146+'Programska klasifikacija'!H194+'Programska klasifikacija'!H242</f>
        <v>0</v>
      </c>
      <c r="K97" s="112">
        <f t="shared" si="24"/>
        <v>0</v>
      </c>
      <c r="L97" s="112">
        <f t="shared" si="25"/>
        <v>0</v>
      </c>
    </row>
    <row r="98" spans="2:12" x14ac:dyDescent="0.25">
      <c r="B98" s="8"/>
      <c r="C98" s="24"/>
      <c r="D98" s="8">
        <v>329</v>
      </c>
      <c r="E98" s="8"/>
      <c r="F98" s="29" t="s">
        <v>124</v>
      </c>
      <c r="G98" s="171">
        <f>G99+G100+G101+G102+G103+G104+G105</f>
        <v>1887.49</v>
      </c>
      <c r="H98" s="171">
        <f t="shared" ref="H98:J98" si="34">H99+H100+H101+H102+H103+H104+H105</f>
        <v>9102</v>
      </c>
      <c r="I98" s="171">
        <f t="shared" si="34"/>
        <v>9102</v>
      </c>
      <c r="J98" s="171">
        <f t="shared" si="34"/>
        <v>5781.93</v>
      </c>
      <c r="K98" s="64">
        <f t="shared" si="24"/>
        <v>306.32904015385509</v>
      </c>
      <c r="L98" s="64">
        <f t="shared" si="25"/>
        <v>63.523731048121292</v>
      </c>
    </row>
    <row r="99" spans="2:12" s="113" customFormat="1" x14ac:dyDescent="0.25">
      <c r="B99" s="9"/>
      <c r="C99" s="33"/>
      <c r="D99" s="9"/>
      <c r="E99" s="9">
        <v>3291</v>
      </c>
      <c r="F99" s="13" t="s">
        <v>125</v>
      </c>
      <c r="G99" s="179">
        <f>'PR-RAS'!D195</f>
        <v>0</v>
      </c>
      <c r="H99" s="180">
        <f>'Programska klasifikacija'!F52+'Programska klasifikacija'!F100+'Programska klasifikacija'!F148+'Programska klasifikacija'!F196+'Programska klasifikacija'!F244</f>
        <v>0</v>
      </c>
      <c r="I99" s="180">
        <f>'Programska klasifikacija'!G52+'Programska klasifikacija'!G100+'Programska klasifikacija'!G148+'Programska klasifikacija'!G196+'Programska klasifikacija'!G244</f>
        <v>0</v>
      </c>
      <c r="J99" s="180">
        <f>'Programska klasifikacija'!H52+'Programska klasifikacija'!H100+'Programska klasifikacija'!H148+'Programska klasifikacija'!H196+'Programska klasifikacija'!H244</f>
        <v>0</v>
      </c>
      <c r="K99" s="112">
        <f t="shared" si="24"/>
        <v>0</v>
      </c>
      <c r="L99" s="112">
        <f t="shared" si="25"/>
        <v>0</v>
      </c>
    </row>
    <row r="100" spans="2:12" s="113" customFormat="1" x14ac:dyDescent="0.25">
      <c r="B100" s="9"/>
      <c r="C100" s="33"/>
      <c r="D100" s="9"/>
      <c r="E100" s="9">
        <v>3292</v>
      </c>
      <c r="F100" s="13" t="s">
        <v>126</v>
      </c>
      <c r="G100" s="179">
        <f>'PR-RAS'!D196</f>
        <v>1499.49</v>
      </c>
      <c r="H100" s="180">
        <f>'Programska klasifikacija'!F53+'Programska klasifikacija'!F101+'Programska klasifikacija'!F149+'Programska klasifikacija'!F197+'Programska klasifikacija'!F245</f>
        <v>5940</v>
      </c>
      <c r="I100" s="180">
        <f>'Programska klasifikacija'!G53+'Programska klasifikacija'!G101+'Programska klasifikacija'!G149+'Programska klasifikacija'!G197+'Programska klasifikacija'!G245</f>
        <v>5940</v>
      </c>
      <c r="J100" s="180">
        <f>'Programska klasifikacija'!H53+'Programska klasifikacija'!H101+'Programska klasifikacija'!H149+'Programska klasifikacija'!H197+'Programska klasifikacija'!H245</f>
        <v>4934.51</v>
      </c>
      <c r="K100" s="112">
        <f t="shared" si="24"/>
        <v>329.07922026822456</v>
      </c>
      <c r="L100" s="112">
        <f t="shared" si="25"/>
        <v>83.072558922558926</v>
      </c>
    </row>
    <row r="101" spans="2:12" s="113" customFormat="1" x14ac:dyDescent="0.25">
      <c r="B101" s="9"/>
      <c r="C101" s="33"/>
      <c r="D101" s="9"/>
      <c r="E101" s="9">
        <v>3293</v>
      </c>
      <c r="F101" s="13" t="s">
        <v>127</v>
      </c>
      <c r="G101" s="179">
        <f>'PR-RAS'!D197</f>
        <v>108.72</v>
      </c>
      <c r="H101" s="180">
        <f>'Programska klasifikacija'!F54+'Programska klasifikacija'!F102+'Programska klasifikacija'!F150+'Programska klasifikacija'!F198+'Programska klasifikacija'!F246</f>
        <v>2000</v>
      </c>
      <c r="I101" s="180">
        <f>'Programska klasifikacija'!G54+'Programska klasifikacija'!G102+'Programska klasifikacija'!G150+'Programska klasifikacija'!G198+'Programska klasifikacija'!G246</f>
        <v>2000</v>
      </c>
      <c r="J101" s="180">
        <f>'Programska klasifikacija'!H54+'Programska klasifikacija'!H102+'Programska klasifikacija'!H150+'Programska klasifikacija'!H198+'Programska klasifikacija'!H246</f>
        <v>0</v>
      </c>
      <c r="K101" s="112">
        <f t="shared" si="24"/>
        <v>0</v>
      </c>
      <c r="L101" s="112">
        <f t="shared" si="25"/>
        <v>0</v>
      </c>
    </row>
    <row r="102" spans="2:12" s="113" customFormat="1" x14ac:dyDescent="0.25">
      <c r="B102" s="9"/>
      <c r="C102" s="33"/>
      <c r="D102" s="9"/>
      <c r="E102" s="9">
        <v>3294</v>
      </c>
      <c r="F102" s="13" t="s">
        <v>128</v>
      </c>
      <c r="G102" s="179">
        <f>'PR-RAS'!D198</f>
        <v>0</v>
      </c>
      <c r="H102" s="180">
        <f>'Programska klasifikacija'!F55+'Programska klasifikacija'!F103+'Programska klasifikacija'!F151+'Programska klasifikacija'!F199+'Programska klasifikacija'!F247</f>
        <v>800</v>
      </c>
      <c r="I102" s="180">
        <f>'Programska klasifikacija'!G55+'Programska klasifikacija'!G103+'Programska klasifikacija'!G151+'Programska klasifikacija'!G199+'Programska klasifikacija'!G247</f>
        <v>800</v>
      </c>
      <c r="J102" s="180">
        <f>'Programska klasifikacija'!H55+'Programska klasifikacija'!H103+'Programska klasifikacija'!H151+'Programska klasifikacija'!H199+'Programska klasifikacija'!H247</f>
        <v>800</v>
      </c>
      <c r="K102" s="112">
        <f t="shared" si="24"/>
        <v>0</v>
      </c>
      <c r="L102" s="112">
        <f t="shared" si="25"/>
        <v>100</v>
      </c>
    </row>
    <row r="103" spans="2:12" s="113" customFormat="1" x14ac:dyDescent="0.25">
      <c r="B103" s="9"/>
      <c r="C103" s="33"/>
      <c r="D103" s="9"/>
      <c r="E103" s="9">
        <v>3295</v>
      </c>
      <c r="F103" s="13" t="s">
        <v>129</v>
      </c>
      <c r="G103" s="179">
        <f>'PR-RAS'!D199</f>
        <v>0</v>
      </c>
      <c r="H103" s="180">
        <f>'Programska klasifikacija'!F56+'Programska klasifikacija'!F104+'Programska klasifikacija'!F152+'Programska klasifikacija'!F200+'Programska klasifikacija'!F248</f>
        <v>62</v>
      </c>
      <c r="I103" s="180">
        <f>'Programska klasifikacija'!G56+'Programska klasifikacija'!G104+'Programska klasifikacija'!G152+'Programska klasifikacija'!G200+'Programska klasifikacija'!G248</f>
        <v>62</v>
      </c>
      <c r="J103" s="180">
        <f>'Programska klasifikacija'!H56+'Programska klasifikacija'!H104+'Programska klasifikacija'!H152+'Programska klasifikacija'!H200+'Programska klasifikacija'!H248</f>
        <v>0</v>
      </c>
      <c r="K103" s="112">
        <f t="shared" si="24"/>
        <v>0</v>
      </c>
      <c r="L103" s="112">
        <f t="shared" si="25"/>
        <v>0</v>
      </c>
    </row>
    <row r="104" spans="2:12" s="113" customFormat="1" x14ac:dyDescent="0.25">
      <c r="B104" s="9"/>
      <c r="C104" s="33"/>
      <c r="D104" s="9"/>
      <c r="E104" s="9">
        <v>3296</v>
      </c>
      <c r="F104" s="9" t="s">
        <v>130</v>
      </c>
      <c r="G104" s="179">
        <f>'PR-RAS'!D200</f>
        <v>0</v>
      </c>
      <c r="H104" s="180">
        <f>'Programska klasifikacija'!F57+'Programska klasifikacija'!F105+'Programska klasifikacija'!F153+'Programska klasifikacija'!F201+'Programska klasifikacija'!F249</f>
        <v>0</v>
      </c>
      <c r="I104" s="180">
        <f>'Programska klasifikacija'!G57+'Programska klasifikacija'!G105+'Programska klasifikacija'!G153+'Programska klasifikacija'!G201+'Programska klasifikacija'!G249</f>
        <v>0</v>
      </c>
      <c r="J104" s="180">
        <f>'Programska klasifikacija'!H57+'Programska klasifikacija'!H105+'Programska klasifikacija'!H153+'Programska klasifikacija'!H201+'Programska klasifikacija'!H249</f>
        <v>0</v>
      </c>
      <c r="K104" s="112">
        <f t="shared" si="24"/>
        <v>0</v>
      </c>
      <c r="L104" s="112">
        <f t="shared" si="25"/>
        <v>0</v>
      </c>
    </row>
    <row r="105" spans="2:12" s="113" customFormat="1" x14ac:dyDescent="0.25">
      <c r="B105" s="9"/>
      <c r="C105" s="33"/>
      <c r="D105" s="9"/>
      <c r="E105" s="9">
        <v>3299</v>
      </c>
      <c r="F105" s="9" t="s">
        <v>124</v>
      </c>
      <c r="G105" s="179">
        <f>'PR-RAS'!D201</f>
        <v>279.27999999999997</v>
      </c>
      <c r="H105" s="180">
        <f>'Programska klasifikacija'!F58+'Programska klasifikacija'!F106+'Programska klasifikacija'!F154+'Programska klasifikacija'!F202+'Programska klasifikacija'!F250</f>
        <v>300</v>
      </c>
      <c r="I105" s="180">
        <f>'Programska klasifikacija'!G58+'Programska klasifikacija'!G106+'Programska klasifikacija'!G154+'Programska klasifikacija'!G202+'Programska klasifikacija'!G250</f>
        <v>300</v>
      </c>
      <c r="J105" s="180">
        <f>'Programska klasifikacija'!H58+'Programska klasifikacija'!H106+'Programska klasifikacija'!H154+'Programska klasifikacija'!H202+'Programska klasifikacija'!H250</f>
        <v>47.42</v>
      </c>
      <c r="K105" s="112">
        <f t="shared" si="24"/>
        <v>16.97937553709539</v>
      </c>
      <c r="L105" s="112">
        <f t="shared" si="25"/>
        <v>15.806666666666667</v>
      </c>
    </row>
    <row r="106" spans="2:12" x14ac:dyDescent="0.25">
      <c r="B106" s="8"/>
      <c r="C106" s="8">
        <v>34</v>
      </c>
      <c r="D106" s="9"/>
      <c r="E106" s="9"/>
      <c r="F106" s="9" t="s">
        <v>131</v>
      </c>
      <c r="G106" s="171">
        <f>G107</f>
        <v>731.74</v>
      </c>
      <c r="H106" s="171">
        <f t="shared" ref="H106:J106" si="35">H107</f>
        <v>900</v>
      </c>
      <c r="I106" s="171">
        <f t="shared" si="35"/>
        <v>900</v>
      </c>
      <c r="J106" s="171">
        <f t="shared" si="35"/>
        <v>675.86999999999989</v>
      </c>
      <c r="K106" s="64">
        <f t="shared" si="24"/>
        <v>92.364774373411308</v>
      </c>
      <c r="L106" s="64">
        <f t="shared" si="25"/>
        <v>75.09666666666665</v>
      </c>
    </row>
    <row r="107" spans="2:12" x14ac:dyDescent="0.25">
      <c r="B107" s="8"/>
      <c r="C107" s="24"/>
      <c r="D107" s="9">
        <v>343</v>
      </c>
      <c r="E107" s="9"/>
      <c r="F107" s="9" t="s">
        <v>132</v>
      </c>
      <c r="G107" s="171">
        <f>G108+G109+G110</f>
        <v>731.74</v>
      </c>
      <c r="H107" s="171">
        <f t="shared" ref="H107:J107" si="36">H108+H109+H110</f>
        <v>900</v>
      </c>
      <c r="I107" s="171">
        <f t="shared" si="36"/>
        <v>900</v>
      </c>
      <c r="J107" s="171">
        <f t="shared" si="36"/>
        <v>675.86999999999989</v>
      </c>
      <c r="K107" s="64">
        <f t="shared" si="24"/>
        <v>92.364774373411308</v>
      </c>
      <c r="L107" s="64">
        <f t="shared" si="25"/>
        <v>75.09666666666665</v>
      </c>
    </row>
    <row r="108" spans="2:12" s="113" customFormat="1" x14ac:dyDescent="0.25">
      <c r="B108" s="9"/>
      <c r="C108" s="33"/>
      <c r="D108" s="9"/>
      <c r="E108" s="9">
        <v>3431</v>
      </c>
      <c r="F108" s="9" t="s">
        <v>133</v>
      </c>
      <c r="G108" s="179">
        <f>'PR-RAS'!D217</f>
        <v>731.74</v>
      </c>
      <c r="H108" s="180">
        <f>'Programska klasifikacija'!F61+'Programska klasifikacija'!F109+'Programska klasifikacija'!F157+'Programska klasifikacija'!F205+'Programska klasifikacija'!F253</f>
        <v>800</v>
      </c>
      <c r="I108" s="180">
        <f>'Programska klasifikacija'!G61+'Programska klasifikacija'!G109+'Programska klasifikacija'!G157+'Programska klasifikacija'!G205+'Programska klasifikacija'!G253</f>
        <v>800</v>
      </c>
      <c r="J108" s="180">
        <f>'Programska klasifikacija'!H61+'Programska klasifikacija'!H109+'Programska klasifikacija'!H157+'Programska klasifikacija'!H205+'Programska klasifikacija'!H253</f>
        <v>600.54999999999995</v>
      </c>
      <c r="K108" s="112">
        <f t="shared" si="24"/>
        <v>82.071500806297308</v>
      </c>
      <c r="L108" s="112">
        <f t="shared" si="25"/>
        <v>75.068749999999994</v>
      </c>
    </row>
    <row r="109" spans="2:12" s="113" customFormat="1" x14ac:dyDescent="0.25">
      <c r="B109" s="9"/>
      <c r="C109" s="33"/>
      <c r="D109" s="9"/>
      <c r="E109" s="9">
        <v>3433</v>
      </c>
      <c r="F109" s="9" t="s">
        <v>134</v>
      </c>
      <c r="G109" s="179">
        <f>'PR-RAS'!D213</f>
        <v>0</v>
      </c>
      <c r="H109" s="180">
        <f>'Programska klasifikacija'!F62+'Programska klasifikacija'!F110+'Programska klasifikacija'!F158+'Programska klasifikacija'!F206+'Programska klasifikacija'!F254</f>
        <v>100</v>
      </c>
      <c r="I109" s="180">
        <f>'Programska klasifikacija'!G62+'Programska klasifikacija'!G110+'Programska klasifikacija'!G158+'Programska klasifikacija'!G206+'Programska klasifikacija'!G254</f>
        <v>100</v>
      </c>
      <c r="J109" s="180">
        <f>'Programska klasifikacija'!H62+'Programska klasifikacija'!H110+'Programska klasifikacija'!H158+'Programska klasifikacija'!H206+'Programska klasifikacija'!H254</f>
        <v>75.319999999999993</v>
      </c>
      <c r="K109" s="112">
        <f t="shared" si="24"/>
        <v>0</v>
      </c>
      <c r="L109" s="112">
        <f t="shared" si="25"/>
        <v>75.319999999999993</v>
      </c>
    </row>
    <row r="110" spans="2:12" s="113" customFormat="1" x14ac:dyDescent="0.25">
      <c r="B110" s="9"/>
      <c r="C110" s="33"/>
      <c r="D110" s="9"/>
      <c r="E110" s="9">
        <v>3434</v>
      </c>
      <c r="F110" s="9" t="s">
        <v>135</v>
      </c>
      <c r="G110" s="179">
        <f>'PR-RAS'!D214</f>
        <v>0</v>
      </c>
      <c r="H110" s="180">
        <f>'Programska klasifikacija'!F63+'Programska klasifikacija'!F111+'Programska klasifikacija'!F159+'Programska klasifikacija'!F207+'Programska klasifikacija'!F255</f>
        <v>0</v>
      </c>
      <c r="I110" s="180">
        <f>'Programska klasifikacija'!G63+'Programska klasifikacija'!G111+'Programska klasifikacija'!G159+'Programska klasifikacija'!G207+'Programska klasifikacija'!G255</f>
        <v>0</v>
      </c>
      <c r="J110" s="180">
        <f>'Programska klasifikacija'!H63+'Programska klasifikacija'!H111+'Programska klasifikacija'!H159+'Programska klasifikacija'!H207+'Programska klasifikacija'!H255</f>
        <v>0</v>
      </c>
      <c r="K110" s="112">
        <f t="shared" si="24"/>
        <v>0</v>
      </c>
      <c r="L110" s="112">
        <f t="shared" si="25"/>
        <v>0</v>
      </c>
    </row>
    <row r="111" spans="2:12" s="35" customFormat="1" x14ac:dyDescent="0.25">
      <c r="B111" s="104">
        <v>4</v>
      </c>
      <c r="C111" s="104"/>
      <c r="D111" s="104"/>
      <c r="E111" s="104"/>
      <c r="F111" s="105" t="s">
        <v>6</v>
      </c>
      <c r="G111" s="170">
        <f>G112+G115+G127</f>
        <v>2644.5</v>
      </c>
      <c r="H111" s="170">
        <f t="shared" ref="H111:J111" si="37">H112+H115+H127</f>
        <v>13200</v>
      </c>
      <c r="I111" s="170">
        <f t="shared" si="37"/>
        <v>13200</v>
      </c>
      <c r="J111" s="170">
        <f t="shared" si="37"/>
        <v>10717.46</v>
      </c>
      <c r="K111" s="101">
        <f t="shared" si="24"/>
        <v>405.27358668935528</v>
      </c>
      <c r="L111" s="101">
        <f t="shared" si="25"/>
        <v>81.192878787878783</v>
      </c>
    </row>
    <row r="112" spans="2:12" ht="25.5" x14ac:dyDescent="0.25">
      <c r="B112" s="11"/>
      <c r="C112" s="11">
        <v>41</v>
      </c>
      <c r="D112" s="11"/>
      <c r="E112" s="11"/>
      <c r="F112" s="23" t="s">
        <v>7</v>
      </c>
      <c r="G112" s="171">
        <f>G113</f>
        <v>0</v>
      </c>
      <c r="H112" s="171">
        <f t="shared" ref="H112:J113" si="38">H113</f>
        <v>0</v>
      </c>
      <c r="I112" s="171">
        <f t="shared" si="38"/>
        <v>0</v>
      </c>
      <c r="J112" s="171">
        <f t="shared" si="38"/>
        <v>0</v>
      </c>
      <c r="K112" s="64">
        <f t="shared" si="24"/>
        <v>0</v>
      </c>
      <c r="L112" s="64">
        <f t="shared" si="25"/>
        <v>0</v>
      </c>
    </row>
    <row r="113" spans="2:12" x14ac:dyDescent="0.25">
      <c r="B113" s="11"/>
      <c r="C113" s="11"/>
      <c r="D113" s="8">
        <v>412</v>
      </c>
      <c r="E113" s="8"/>
      <c r="F113" s="8" t="s">
        <v>136</v>
      </c>
      <c r="G113" s="171">
        <f>G114</f>
        <v>0</v>
      </c>
      <c r="H113" s="171">
        <f t="shared" si="38"/>
        <v>0</v>
      </c>
      <c r="I113" s="171">
        <f t="shared" si="38"/>
        <v>0</v>
      </c>
      <c r="J113" s="171">
        <f t="shared" si="38"/>
        <v>0</v>
      </c>
      <c r="K113" s="64">
        <f t="shared" si="24"/>
        <v>0</v>
      </c>
      <c r="L113" s="64">
        <f t="shared" si="25"/>
        <v>0</v>
      </c>
    </row>
    <row r="114" spans="2:12" s="113" customFormat="1" x14ac:dyDescent="0.25">
      <c r="B114" s="114"/>
      <c r="C114" s="114"/>
      <c r="D114" s="9"/>
      <c r="E114" s="9">
        <v>4123</v>
      </c>
      <c r="F114" s="9" t="s">
        <v>137</v>
      </c>
      <c r="G114" s="179"/>
      <c r="H114" s="180">
        <f>'Programska klasifikacija'!F261+'Programska klasifikacija'!F280+'Programska klasifikacija'!F299+'Programska klasifikacija'!F318+'Programska klasifikacija'!F337</f>
        <v>0</v>
      </c>
      <c r="I114" s="180">
        <f>'Programska klasifikacija'!G261+'Programska klasifikacija'!G280+'Programska klasifikacija'!G299+'Programska klasifikacija'!G318+'Programska klasifikacija'!G337</f>
        <v>0</v>
      </c>
      <c r="J114" s="180">
        <f>'Programska klasifikacija'!H261+'Programska klasifikacija'!H280+'Programska klasifikacija'!H299+'Programska klasifikacija'!H318+'Programska klasifikacija'!H337</f>
        <v>0</v>
      </c>
      <c r="K114" s="112">
        <f t="shared" si="24"/>
        <v>0</v>
      </c>
      <c r="L114" s="112">
        <f t="shared" si="25"/>
        <v>0</v>
      </c>
    </row>
    <row r="115" spans="2:12" x14ac:dyDescent="0.25">
      <c r="B115" s="11"/>
      <c r="C115" s="11">
        <v>42</v>
      </c>
      <c r="D115" s="8"/>
      <c r="E115" s="8"/>
      <c r="F115" s="8" t="s">
        <v>138</v>
      </c>
      <c r="G115" s="171">
        <f>G116+G118+G125</f>
        <v>2644.5</v>
      </c>
      <c r="H115" s="171">
        <f t="shared" ref="H115:J115" si="39">H116+H118+H125</f>
        <v>8800</v>
      </c>
      <c r="I115" s="171">
        <f t="shared" si="39"/>
        <v>8800</v>
      </c>
      <c r="J115" s="171">
        <f t="shared" si="39"/>
        <v>8689.25</v>
      </c>
      <c r="K115" s="64">
        <f t="shared" si="24"/>
        <v>328.57818113064855</v>
      </c>
      <c r="L115" s="64">
        <f t="shared" si="25"/>
        <v>98.74147727272728</v>
      </c>
    </row>
    <row r="116" spans="2:12" x14ac:dyDescent="0.25">
      <c r="B116" s="11"/>
      <c r="C116" s="11"/>
      <c r="D116" s="8">
        <v>421</v>
      </c>
      <c r="E116" s="8"/>
      <c r="F116" s="8" t="s">
        <v>139</v>
      </c>
      <c r="G116" s="171">
        <f>G117</f>
        <v>0</v>
      </c>
      <c r="H116" s="171">
        <f t="shared" ref="H116:J116" si="40">H117</f>
        <v>0</v>
      </c>
      <c r="I116" s="171">
        <f t="shared" si="40"/>
        <v>0</v>
      </c>
      <c r="J116" s="171">
        <f t="shared" si="40"/>
        <v>0</v>
      </c>
      <c r="K116" s="64">
        <f t="shared" si="24"/>
        <v>0</v>
      </c>
      <c r="L116" s="64">
        <f t="shared" si="25"/>
        <v>0</v>
      </c>
    </row>
    <row r="117" spans="2:12" s="113" customFormat="1" x14ac:dyDescent="0.25">
      <c r="B117" s="114"/>
      <c r="C117" s="114"/>
      <c r="D117" s="9"/>
      <c r="E117" s="9">
        <v>4214</v>
      </c>
      <c r="F117" s="9" t="s">
        <v>140</v>
      </c>
      <c r="G117" s="179"/>
      <c r="H117" s="180">
        <f>'Programska klasifikacija'!F264+'Programska klasifikacija'!F283+'Programska klasifikacija'!F302+'Programska klasifikacija'!F321+'Programska klasifikacija'!F340</f>
        <v>0</v>
      </c>
      <c r="I117" s="180">
        <f>'Programska klasifikacija'!G264+'Programska klasifikacija'!G283+'Programska klasifikacija'!G302+'Programska klasifikacija'!G321+'Programska klasifikacija'!G340</f>
        <v>0</v>
      </c>
      <c r="J117" s="180">
        <f>'Programska klasifikacija'!H264+'Programska klasifikacija'!H283+'Programska klasifikacija'!H302+'Programska klasifikacija'!H321+'Programska klasifikacija'!H340</f>
        <v>0</v>
      </c>
      <c r="K117" s="112">
        <f t="shared" si="24"/>
        <v>0</v>
      </c>
      <c r="L117" s="112">
        <f t="shared" si="25"/>
        <v>0</v>
      </c>
    </row>
    <row r="118" spans="2:12" x14ac:dyDescent="0.25">
      <c r="B118" s="11"/>
      <c r="C118" s="11"/>
      <c r="D118" s="8">
        <v>422</v>
      </c>
      <c r="E118" s="8"/>
      <c r="F118" s="8" t="s">
        <v>141</v>
      </c>
      <c r="G118" s="171">
        <f>G119+G120+G121+G122+G123+G124</f>
        <v>2644.5</v>
      </c>
      <c r="H118" s="171">
        <f t="shared" ref="H118:J118" si="41">H119+H120+H121+H122+H123+H124</f>
        <v>8800</v>
      </c>
      <c r="I118" s="171">
        <f t="shared" si="41"/>
        <v>8800</v>
      </c>
      <c r="J118" s="171">
        <f t="shared" si="41"/>
        <v>8689.25</v>
      </c>
      <c r="K118" s="64">
        <f t="shared" si="24"/>
        <v>328.57818113064855</v>
      </c>
      <c r="L118" s="64">
        <f t="shared" si="25"/>
        <v>98.74147727272728</v>
      </c>
    </row>
    <row r="119" spans="2:12" s="113" customFormat="1" x14ac:dyDescent="0.25">
      <c r="B119" s="114"/>
      <c r="C119" s="114"/>
      <c r="D119" s="9"/>
      <c r="E119" s="9">
        <v>4221</v>
      </c>
      <c r="F119" s="9" t="s">
        <v>143</v>
      </c>
      <c r="G119" s="179"/>
      <c r="H119" s="180">
        <f>'Programska klasifikacija'!F266+'Programska klasifikacija'!F285+'Programska klasifikacija'!F304+'Programska klasifikacija'!F323+'Programska klasifikacija'!F342</f>
        <v>2000</v>
      </c>
      <c r="I119" s="180">
        <f>'Programska klasifikacija'!G266+'Programska klasifikacija'!G285+'Programska klasifikacija'!G304+'Programska klasifikacija'!G323+'Programska klasifikacija'!G342</f>
        <v>2000</v>
      </c>
      <c r="J119" s="180">
        <f>'Programska klasifikacija'!H266+'Programska klasifikacija'!H285+'Programska klasifikacija'!H304+'Programska klasifikacija'!H323+'Programska klasifikacija'!H342</f>
        <v>1908</v>
      </c>
      <c r="K119" s="112">
        <f t="shared" si="24"/>
        <v>0</v>
      </c>
      <c r="L119" s="112">
        <f t="shared" si="25"/>
        <v>95.399999999999991</v>
      </c>
    </row>
    <row r="120" spans="2:12" s="113" customFormat="1" x14ac:dyDescent="0.25">
      <c r="B120" s="114"/>
      <c r="C120" s="114"/>
      <c r="D120" s="9"/>
      <c r="E120" s="9">
        <v>4222</v>
      </c>
      <c r="F120" s="9" t="s">
        <v>144</v>
      </c>
      <c r="G120" s="179"/>
      <c r="H120" s="180">
        <f>'Programska klasifikacija'!F267+'Programska klasifikacija'!F286+'Programska klasifikacija'!F305+'Programska klasifikacija'!F324+'Programska klasifikacija'!F343</f>
        <v>0</v>
      </c>
      <c r="I120" s="180">
        <f>'Programska klasifikacija'!G267+'Programska klasifikacija'!G286+'Programska klasifikacija'!G305+'Programska klasifikacija'!G324+'Programska klasifikacija'!G343</f>
        <v>0</v>
      </c>
      <c r="J120" s="180">
        <f>'Programska klasifikacija'!H267+'Programska klasifikacija'!H286+'Programska klasifikacija'!H305+'Programska klasifikacija'!H324+'Programska klasifikacija'!H343</f>
        <v>0</v>
      </c>
      <c r="K120" s="112">
        <f t="shared" si="24"/>
        <v>0</v>
      </c>
      <c r="L120" s="112">
        <f t="shared" si="25"/>
        <v>0</v>
      </c>
    </row>
    <row r="121" spans="2:12" s="113" customFormat="1" x14ac:dyDescent="0.25">
      <c r="B121" s="114"/>
      <c r="C121" s="114"/>
      <c r="D121" s="9"/>
      <c r="E121" s="9">
        <v>4223</v>
      </c>
      <c r="F121" s="9" t="s">
        <v>145</v>
      </c>
      <c r="G121" s="179">
        <f>'PR-RAS'!D382</f>
        <v>2644.5</v>
      </c>
      <c r="H121" s="180">
        <f>'Programska klasifikacija'!F268+'Programska klasifikacija'!F287+'Programska klasifikacija'!F306+'Programska klasifikacija'!F325+'Programska klasifikacija'!F344</f>
        <v>6800</v>
      </c>
      <c r="I121" s="180">
        <f>'Programska klasifikacija'!G268+'Programska klasifikacija'!G287+'Programska klasifikacija'!G306+'Programska klasifikacija'!G325+'Programska klasifikacija'!G344</f>
        <v>6800</v>
      </c>
      <c r="J121" s="180">
        <f>'Programska klasifikacija'!H268+'Programska klasifikacija'!H287+'Programska klasifikacija'!H306+'Programska klasifikacija'!H325+'Programska klasifikacija'!H344</f>
        <v>6781.25</v>
      </c>
      <c r="K121" s="112">
        <f t="shared" si="24"/>
        <v>256.42843637738702</v>
      </c>
      <c r="L121" s="112">
        <f t="shared" si="25"/>
        <v>99.724264705882348</v>
      </c>
    </row>
    <row r="122" spans="2:12" s="113" customFormat="1" x14ac:dyDescent="0.25">
      <c r="B122" s="114"/>
      <c r="C122" s="114"/>
      <c r="D122" s="9"/>
      <c r="E122" s="9">
        <v>4225</v>
      </c>
      <c r="F122" s="9" t="s">
        <v>146</v>
      </c>
      <c r="G122" s="179"/>
      <c r="H122" s="180">
        <f>'Programska klasifikacija'!F269+'Programska klasifikacija'!F288+'Programska klasifikacija'!F307+'Programska klasifikacija'!F326+'Programska klasifikacija'!F345</f>
        <v>0</v>
      </c>
      <c r="I122" s="180">
        <f>'Programska klasifikacija'!G269+'Programska klasifikacija'!G288+'Programska klasifikacija'!G307+'Programska klasifikacija'!G326+'Programska klasifikacija'!G345</f>
        <v>0</v>
      </c>
      <c r="J122" s="180">
        <f>'Programska klasifikacija'!H269+'Programska klasifikacija'!H288+'Programska klasifikacija'!H307+'Programska klasifikacija'!H326+'Programska klasifikacija'!H345</f>
        <v>0</v>
      </c>
      <c r="K122" s="112">
        <f t="shared" si="24"/>
        <v>0</v>
      </c>
      <c r="L122" s="112">
        <f t="shared" si="25"/>
        <v>0</v>
      </c>
    </row>
    <row r="123" spans="2:12" s="113" customFormat="1" x14ac:dyDescent="0.25">
      <c r="B123" s="114"/>
      <c r="C123" s="114"/>
      <c r="D123" s="9"/>
      <c r="E123" s="9">
        <v>4226</v>
      </c>
      <c r="F123" s="9" t="s">
        <v>147</v>
      </c>
      <c r="G123" s="179"/>
      <c r="H123" s="180">
        <f>'Programska klasifikacija'!F270+'Programska klasifikacija'!F289+'Programska klasifikacija'!F308+'Programska klasifikacija'!F327+'Programska klasifikacija'!F346</f>
        <v>0</v>
      </c>
      <c r="I123" s="180">
        <f>'Programska klasifikacija'!G270+'Programska klasifikacija'!G289+'Programska klasifikacija'!G308+'Programska klasifikacija'!G327+'Programska klasifikacija'!G346</f>
        <v>0</v>
      </c>
      <c r="J123" s="180">
        <f>'Programska klasifikacija'!H270+'Programska klasifikacija'!H289+'Programska klasifikacija'!H308+'Programska klasifikacija'!H327+'Programska klasifikacija'!H346</f>
        <v>0</v>
      </c>
      <c r="K123" s="112">
        <f t="shared" si="24"/>
        <v>0</v>
      </c>
      <c r="L123" s="112">
        <f t="shared" si="25"/>
        <v>0</v>
      </c>
    </row>
    <row r="124" spans="2:12" s="113" customFormat="1" x14ac:dyDescent="0.25">
      <c r="B124" s="114"/>
      <c r="C124" s="114"/>
      <c r="D124" s="9"/>
      <c r="E124" s="9">
        <v>4227</v>
      </c>
      <c r="F124" s="9" t="s">
        <v>148</v>
      </c>
      <c r="G124" s="179"/>
      <c r="H124" s="180">
        <f>'Programska klasifikacija'!F271+'Programska klasifikacija'!F290+'Programska klasifikacija'!F309+'Programska klasifikacija'!F328+'Programska klasifikacija'!F347</f>
        <v>0</v>
      </c>
      <c r="I124" s="180">
        <f>'Programska klasifikacija'!G271+'Programska klasifikacija'!G290+'Programska klasifikacija'!G309+'Programska klasifikacija'!G328+'Programska klasifikacija'!G347</f>
        <v>0</v>
      </c>
      <c r="J124" s="180">
        <f>'Programska klasifikacija'!H271+'Programska klasifikacija'!H290+'Programska klasifikacija'!H309+'Programska klasifikacija'!H328+'Programska klasifikacija'!H347</f>
        <v>0</v>
      </c>
      <c r="K124" s="112">
        <f t="shared" si="24"/>
        <v>0</v>
      </c>
      <c r="L124" s="112">
        <f t="shared" si="25"/>
        <v>0</v>
      </c>
    </row>
    <row r="125" spans="2:12" x14ac:dyDescent="0.25">
      <c r="B125" s="11"/>
      <c r="C125" s="11"/>
      <c r="D125" s="8">
        <v>423</v>
      </c>
      <c r="E125" s="8"/>
      <c r="F125" s="8" t="s">
        <v>142</v>
      </c>
      <c r="G125" s="171">
        <f>G126</f>
        <v>0</v>
      </c>
      <c r="H125" s="171">
        <f t="shared" ref="H125:J125" si="42">H126</f>
        <v>0</v>
      </c>
      <c r="I125" s="171">
        <f t="shared" si="42"/>
        <v>0</v>
      </c>
      <c r="J125" s="171">
        <f t="shared" si="42"/>
        <v>0</v>
      </c>
      <c r="K125" s="64">
        <f t="shared" si="24"/>
        <v>0</v>
      </c>
      <c r="L125" s="64">
        <f t="shared" si="25"/>
        <v>0</v>
      </c>
    </row>
    <row r="126" spans="2:12" s="113" customFormat="1" x14ac:dyDescent="0.25">
      <c r="B126" s="114"/>
      <c r="C126" s="114"/>
      <c r="D126" s="9"/>
      <c r="E126" s="9">
        <v>4231</v>
      </c>
      <c r="F126" s="9" t="s">
        <v>149</v>
      </c>
      <c r="G126" s="179"/>
      <c r="H126" s="180">
        <f>'Programska klasifikacija'!F273+'Programska klasifikacija'!F292+'Programska klasifikacija'!F311+'Programska klasifikacija'!F330+'Programska klasifikacija'!F349</f>
        <v>0</v>
      </c>
      <c r="I126" s="180">
        <f>'Programska klasifikacija'!G273+'Programska klasifikacija'!G292+'Programska klasifikacija'!G311+'Programska klasifikacija'!G330+'Programska klasifikacija'!G349</f>
        <v>0</v>
      </c>
      <c r="J126" s="180">
        <f>'Programska klasifikacija'!H273+'Programska klasifikacija'!H292+'Programska klasifikacija'!H311+'Programska klasifikacija'!H330+'Programska klasifikacija'!H349</f>
        <v>0</v>
      </c>
      <c r="K126" s="112">
        <f t="shared" si="24"/>
        <v>0</v>
      </c>
      <c r="L126" s="112">
        <f t="shared" si="25"/>
        <v>0</v>
      </c>
    </row>
    <row r="127" spans="2:12" x14ac:dyDescent="0.25">
      <c r="B127" s="11"/>
      <c r="C127" s="11">
        <v>45</v>
      </c>
      <c r="D127" s="8"/>
      <c r="E127" s="8"/>
      <c r="F127" s="8" t="s">
        <v>150</v>
      </c>
      <c r="G127" s="171">
        <f>G128</f>
        <v>0</v>
      </c>
      <c r="H127" s="171">
        <f t="shared" ref="H127:J128" si="43">H128</f>
        <v>4400</v>
      </c>
      <c r="I127" s="171">
        <f t="shared" si="43"/>
        <v>4400</v>
      </c>
      <c r="J127" s="171">
        <f t="shared" si="43"/>
        <v>2028.21</v>
      </c>
      <c r="K127" s="64">
        <f t="shared" si="24"/>
        <v>0</v>
      </c>
      <c r="L127" s="64">
        <f t="shared" si="25"/>
        <v>46.095681818181824</v>
      </c>
    </row>
    <row r="128" spans="2:12" x14ac:dyDescent="0.25">
      <c r="B128" s="11"/>
      <c r="C128" s="11"/>
      <c r="D128" s="8">
        <v>451</v>
      </c>
      <c r="E128" s="8"/>
      <c r="F128" s="8" t="s">
        <v>151</v>
      </c>
      <c r="G128" s="171"/>
      <c r="H128" s="171">
        <f>H129</f>
        <v>4400</v>
      </c>
      <c r="I128" s="171">
        <f t="shared" si="43"/>
        <v>4400</v>
      </c>
      <c r="J128" s="171">
        <f t="shared" si="43"/>
        <v>2028.21</v>
      </c>
      <c r="K128" s="64">
        <f t="shared" si="24"/>
        <v>0</v>
      </c>
      <c r="L128" s="64">
        <f t="shared" si="25"/>
        <v>46.095681818181824</v>
      </c>
    </row>
    <row r="129" spans="2:12" s="113" customFormat="1" x14ac:dyDescent="0.25">
      <c r="B129" s="114"/>
      <c r="C129" s="114"/>
      <c r="D129" s="9"/>
      <c r="E129" s="9">
        <v>4511</v>
      </c>
      <c r="F129" s="9" t="s">
        <v>151</v>
      </c>
      <c r="G129" s="179"/>
      <c r="H129" s="180">
        <f>'Programska klasifikacija'!F275+'Programska klasifikacija'!F294+'Programska klasifikacija'!F313+'Programska klasifikacija'!F332+'Programska klasifikacija'!F351</f>
        <v>4400</v>
      </c>
      <c r="I129" s="180">
        <f>'Programska klasifikacija'!G275+'Programska klasifikacija'!G294+'Programska klasifikacija'!G313+'Programska klasifikacija'!G332+'Programska klasifikacija'!G351</f>
        <v>4400</v>
      </c>
      <c r="J129" s="180">
        <f>'Programska klasifikacija'!H275+'Programska klasifikacija'!H294+'Programska klasifikacija'!H313+'Programska klasifikacija'!H332+'Programska klasifikacija'!H351</f>
        <v>2028.21</v>
      </c>
      <c r="K129" s="112">
        <f t="shared" si="24"/>
        <v>0</v>
      </c>
      <c r="L129" s="112">
        <f t="shared" si="25"/>
        <v>46.095681818181824</v>
      </c>
    </row>
  </sheetData>
  <mergeCells count="7">
    <mergeCell ref="B8:F8"/>
    <mergeCell ref="B9:F9"/>
    <mergeCell ref="B61:F61"/>
    <mergeCell ref="B62:F62"/>
    <mergeCell ref="B2:L2"/>
    <mergeCell ref="B4:L4"/>
    <mergeCell ref="B6:L6"/>
  </mergeCells>
  <pageMargins left="0.7" right="0.7" top="0.75" bottom="0.75" header="0.3" footer="0.3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EFBC-6692-4CA6-808C-1AC817D7D380}">
  <sheetPr>
    <tabColor rgb="FF92D050"/>
  </sheetPr>
  <dimension ref="A1:X1052"/>
  <sheetViews>
    <sheetView zoomScale="86" zoomScaleNormal="86" workbookViewId="0">
      <selection activeCell="D177" sqref="D177"/>
    </sheetView>
  </sheetViews>
  <sheetFormatPr defaultColWidth="14.42578125" defaultRowHeight="12" x14ac:dyDescent="0.2"/>
  <cols>
    <col min="1" max="1" width="13.28515625" style="153" customWidth="1"/>
    <col min="2" max="2" width="60.7109375" style="154" customWidth="1"/>
    <col min="3" max="3" width="12.7109375" style="153" customWidth="1"/>
    <col min="4" max="5" width="14.7109375" style="219" customWidth="1"/>
    <col min="6" max="6" width="8.7109375" style="219" customWidth="1"/>
    <col min="7" max="16384" width="14.42578125" style="186"/>
  </cols>
  <sheetData>
    <row r="1" spans="1:24" ht="44.25" customHeight="1" x14ac:dyDescent="0.25">
      <c r="A1" s="182" t="s">
        <v>224</v>
      </c>
      <c r="B1" s="183" t="s">
        <v>225</v>
      </c>
      <c r="C1" s="182" t="s">
        <v>226</v>
      </c>
      <c r="D1" s="184" t="s">
        <v>227</v>
      </c>
      <c r="E1" s="182" t="s">
        <v>228</v>
      </c>
      <c r="F1" s="185" t="s">
        <v>1978</v>
      </c>
    </row>
    <row r="2" spans="1:24" s="123" customFormat="1" ht="50.1" customHeight="1" x14ac:dyDescent="0.25">
      <c r="A2" s="258" t="s">
        <v>229</v>
      </c>
      <c r="B2" s="259"/>
      <c r="C2" s="259"/>
      <c r="D2" s="259"/>
      <c r="E2" s="259"/>
      <c r="F2" s="259"/>
    </row>
    <row r="3" spans="1:24" s="123" customFormat="1" ht="48" x14ac:dyDescent="0.25">
      <c r="A3" s="187" t="s">
        <v>230</v>
      </c>
      <c r="B3" s="188" t="s">
        <v>231</v>
      </c>
      <c r="C3" s="189" t="s">
        <v>232</v>
      </c>
      <c r="D3" s="188" t="s">
        <v>233</v>
      </c>
      <c r="E3" s="188" t="s">
        <v>234</v>
      </c>
      <c r="F3" s="146" t="s">
        <v>235</v>
      </c>
    </row>
    <row r="4" spans="1:24" s="123" customFormat="1" ht="12" customHeight="1" x14ac:dyDescent="0.25">
      <c r="A4" s="124">
        <v>1</v>
      </c>
      <c r="B4" s="125">
        <v>2</v>
      </c>
      <c r="C4" s="126" t="s">
        <v>236</v>
      </c>
      <c r="D4" s="127">
        <v>4</v>
      </c>
      <c r="E4" s="127">
        <v>5</v>
      </c>
      <c r="F4" s="128">
        <v>6</v>
      </c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</row>
    <row r="5" spans="1:24" ht="20.100000000000001" customHeight="1" x14ac:dyDescent="0.25">
      <c r="A5" s="260" t="s">
        <v>237</v>
      </c>
      <c r="B5" s="261"/>
      <c r="C5" s="131"/>
      <c r="D5" s="132"/>
      <c r="E5" s="132"/>
      <c r="F5" s="133"/>
    </row>
    <row r="6" spans="1:24" ht="12.75" customHeight="1" x14ac:dyDescent="0.25">
      <c r="A6" s="190">
        <v>6</v>
      </c>
      <c r="B6" s="134" t="s">
        <v>1979</v>
      </c>
      <c r="C6" s="191" t="s">
        <v>238</v>
      </c>
      <c r="D6" s="192">
        <f>D7+D43+D49+D82+D106+D125+D134+D140</f>
        <v>742186.79</v>
      </c>
      <c r="E6" s="192">
        <f>E7+E43+E49+E82+E106+E125+E134+E140</f>
        <v>847065.28</v>
      </c>
      <c r="F6" s="148">
        <f t="shared" ref="F6:F132" si="0">IF(D6&lt;&gt;0,IF(E6/D6&gt;=100,"&gt;&gt;100",E6/D6*100),"-")</f>
        <v>114.1310100655389</v>
      </c>
    </row>
    <row r="7" spans="1:24" ht="12.75" customHeight="1" x14ac:dyDescent="0.25">
      <c r="A7" s="190">
        <v>61</v>
      </c>
      <c r="B7" s="134" t="s">
        <v>239</v>
      </c>
      <c r="C7" s="191" t="s">
        <v>240</v>
      </c>
      <c r="D7" s="192">
        <f>D8+D17+D23+D29+D36+D39</f>
        <v>0</v>
      </c>
      <c r="E7" s="192">
        <f>E8+E17+E23+E29+E36+E39</f>
        <v>0</v>
      </c>
      <c r="F7" s="148" t="str">
        <f t="shared" si="0"/>
        <v>-</v>
      </c>
    </row>
    <row r="8" spans="1:24" ht="12.75" customHeight="1" x14ac:dyDescent="0.25">
      <c r="A8" s="190">
        <v>611</v>
      </c>
      <c r="B8" s="134" t="s">
        <v>1980</v>
      </c>
      <c r="C8" s="191" t="s">
        <v>241</v>
      </c>
      <c r="D8" s="192">
        <f>SUM(D9:D14)-D15-D16</f>
        <v>0</v>
      </c>
      <c r="E8" s="192">
        <f>SUM(E9:E14)-E15-E16</f>
        <v>0</v>
      </c>
      <c r="F8" s="148" t="str">
        <f t="shared" si="0"/>
        <v>-</v>
      </c>
    </row>
    <row r="9" spans="1:24" ht="12.75" customHeight="1" x14ac:dyDescent="0.25">
      <c r="A9" s="190">
        <v>6111</v>
      </c>
      <c r="B9" s="136" t="s">
        <v>1981</v>
      </c>
      <c r="C9" s="191" t="s">
        <v>242</v>
      </c>
      <c r="D9" s="193">
        <v>0</v>
      </c>
      <c r="E9" s="193"/>
      <c r="F9" s="148" t="str">
        <f t="shared" si="0"/>
        <v>-</v>
      </c>
    </row>
    <row r="10" spans="1:24" ht="12.75" customHeight="1" x14ac:dyDescent="0.25">
      <c r="A10" s="190">
        <v>6112</v>
      </c>
      <c r="B10" s="136" t="s">
        <v>1982</v>
      </c>
      <c r="C10" s="191" t="s">
        <v>243</v>
      </c>
      <c r="D10" s="193">
        <v>0</v>
      </c>
      <c r="E10" s="193"/>
      <c r="F10" s="148" t="str">
        <f t="shared" si="0"/>
        <v>-</v>
      </c>
    </row>
    <row r="11" spans="1:24" ht="12.75" customHeight="1" x14ac:dyDescent="0.25">
      <c r="A11" s="190">
        <v>6113</v>
      </c>
      <c r="B11" s="136" t="s">
        <v>1983</v>
      </c>
      <c r="C11" s="191" t="s">
        <v>244</v>
      </c>
      <c r="D11" s="193">
        <v>0</v>
      </c>
      <c r="E11" s="193"/>
      <c r="F11" s="148" t="str">
        <f t="shared" si="0"/>
        <v>-</v>
      </c>
    </row>
    <row r="12" spans="1:24" ht="12.75" customHeight="1" x14ac:dyDescent="0.25">
      <c r="A12" s="190">
        <v>6114</v>
      </c>
      <c r="B12" s="136" t="s">
        <v>1984</v>
      </c>
      <c r="C12" s="191" t="s">
        <v>245</v>
      </c>
      <c r="D12" s="193">
        <v>0</v>
      </c>
      <c r="E12" s="193"/>
      <c r="F12" s="148" t="str">
        <f t="shared" si="0"/>
        <v>-</v>
      </c>
    </row>
    <row r="13" spans="1:24" ht="12.75" customHeight="1" x14ac:dyDescent="0.25">
      <c r="A13" s="190">
        <v>6115</v>
      </c>
      <c r="B13" s="136" t="s">
        <v>1985</v>
      </c>
      <c r="C13" s="191" t="s">
        <v>246</v>
      </c>
      <c r="D13" s="193">
        <v>0</v>
      </c>
      <c r="E13" s="193"/>
      <c r="F13" s="148" t="str">
        <f t="shared" si="0"/>
        <v>-</v>
      </c>
    </row>
    <row r="14" spans="1:24" ht="12.75" customHeight="1" x14ac:dyDescent="0.25">
      <c r="A14" s="190">
        <v>6116</v>
      </c>
      <c r="B14" s="136" t="s">
        <v>1986</v>
      </c>
      <c r="C14" s="191" t="s">
        <v>247</v>
      </c>
      <c r="D14" s="193">
        <v>0</v>
      </c>
      <c r="E14" s="193"/>
      <c r="F14" s="148" t="str">
        <f t="shared" si="0"/>
        <v>-</v>
      </c>
    </row>
    <row r="15" spans="1:24" ht="12.75" customHeight="1" x14ac:dyDescent="0.25">
      <c r="A15" s="190">
        <v>6117</v>
      </c>
      <c r="B15" s="134" t="s">
        <v>1987</v>
      </c>
      <c r="C15" s="191" t="s">
        <v>248</v>
      </c>
      <c r="D15" s="193">
        <v>0</v>
      </c>
      <c r="E15" s="193"/>
      <c r="F15" s="148" t="str">
        <f t="shared" si="0"/>
        <v>-</v>
      </c>
    </row>
    <row r="16" spans="1:24" ht="12.75" customHeight="1" x14ac:dyDescent="0.25">
      <c r="A16" s="190">
        <v>6119</v>
      </c>
      <c r="B16" s="134" t="s">
        <v>249</v>
      </c>
      <c r="C16" s="191" t="s">
        <v>250</v>
      </c>
      <c r="D16" s="193">
        <v>0</v>
      </c>
      <c r="E16" s="193"/>
      <c r="F16" s="148" t="str">
        <f t="shared" si="0"/>
        <v>-</v>
      </c>
    </row>
    <row r="17" spans="1:6" ht="12.75" customHeight="1" x14ac:dyDescent="0.25">
      <c r="A17" s="190">
        <v>612</v>
      </c>
      <c r="B17" s="134" t="s">
        <v>251</v>
      </c>
      <c r="C17" s="191" t="s">
        <v>252</v>
      </c>
      <c r="D17" s="192">
        <f t="shared" ref="D17:E17" si="1">SUM(D18:D21)-D22</f>
        <v>0</v>
      </c>
      <c r="E17" s="192">
        <f t="shared" si="1"/>
        <v>0</v>
      </c>
      <c r="F17" s="148" t="str">
        <f t="shared" si="0"/>
        <v>-</v>
      </c>
    </row>
    <row r="18" spans="1:6" ht="12.75" customHeight="1" x14ac:dyDescent="0.25">
      <c r="A18" s="190">
        <v>6121</v>
      </c>
      <c r="B18" s="134" t="s">
        <v>253</v>
      </c>
      <c r="C18" s="191" t="s">
        <v>254</v>
      </c>
      <c r="D18" s="193">
        <v>0</v>
      </c>
      <c r="E18" s="193"/>
      <c r="F18" s="148" t="str">
        <f t="shared" si="0"/>
        <v>-</v>
      </c>
    </row>
    <row r="19" spans="1:6" ht="12.75" customHeight="1" x14ac:dyDescent="0.25">
      <c r="A19" s="190">
        <v>6122</v>
      </c>
      <c r="B19" s="134" t="s">
        <v>255</v>
      </c>
      <c r="C19" s="191" t="s">
        <v>256</v>
      </c>
      <c r="D19" s="193">
        <v>0</v>
      </c>
      <c r="E19" s="193"/>
      <c r="F19" s="148" t="str">
        <f t="shared" si="0"/>
        <v>-</v>
      </c>
    </row>
    <row r="20" spans="1:6" ht="12.75" customHeight="1" x14ac:dyDescent="0.25">
      <c r="A20" s="190">
        <v>6123</v>
      </c>
      <c r="B20" s="135" t="s">
        <v>257</v>
      </c>
      <c r="C20" s="191" t="s">
        <v>258</v>
      </c>
      <c r="D20" s="193">
        <v>0</v>
      </c>
      <c r="E20" s="193"/>
      <c r="F20" s="148" t="str">
        <f t="shared" si="0"/>
        <v>-</v>
      </c>
    </row>
    <row r="21" spans="1:6" ht="12.75" customHeight="1" x14ac:dyDescent="0.25">
      <c r="A21" s="190">
        <v>6124</v>
      </c>
      <c r="B21" s="134" t="s">
        <v>259</v>
      </c>
      <c r="C21" s="191" t="s">
        <v>260</v>
      </c>
      <c r="D21" s="193">
        <v>0</v>
      </c>
      <c r="E21" s="193"/>
      <c r="F21" s="148" t="str">
        <f t="shared" si="0"/>
        <v>-</v>
      </c>
    </row>
    <row r="22" spans="1:6" ht="12.75" customHeight="1" x14ac:dyDescent="0.25">
      <c r="A22" s="190">
        <v>6125</v>
      </c>
      <c r="B22" s="134" t="s">
        <v>261</v>
      </c>
      <c r="C22" s="191" t="s">
        <v>262</v>
      </c>
      <c r="D22" s="193">
        <v>0</v>
      </c>
      <c r="E22" s="193"/>
      <c r="F22" s="148" t="str">
        <f t="shared" si="0"/>
        <v>-</v>
      </c>
    </row>
    <row r="23" spans="1:6" ht="12.75" customHeight="1" x14ac:dyDescent="0.25">
      <c r="A23" s="190">
        <v>613</v>
      </c>
      <c r="B23" s="134" t="s">
        <v>263</v>
      </c>
      <c r="C23" s="191" t="s">
        <v>264</v>
      </c>
      <c r="D23" s="192">
        <f t="shared" ref="D23:E23" si="2">SUM(D24:D28)</f>
        <v>0</v>
      </c>
      <c r="E23" s="192">
        <f t="shared" si="2"/>
        <v>0</v>
      </c>
      <c r="F23" s="148" t="str">
        <f t="shared" si="0"/>
        <v>-</v>
      </c>
    </row>
    <row r="24" spans="1:6" ht="12.75" customHeight="1" x14ac:dyDescent="0.25">
      <c r="A24" s="190">
        <v>6131</v>
      </c>
      <c r="B24" s="136" t="s">
        <v>1988</v>
      </c>
      <c r="C24" s="191" t="s">
        <v>265</v>
      </c>
      <c r="D24" s="193">
        <v>0</v>
      </c>
      <c r="E24" s="193"/>
      <c r="F24" s="148" t="str">
        <f t="shared" si="0"/>
        <v>-</v>
      </c>
    </row>
    <row r="25" spans="1:6" ht="12.75" customHeight="1" x14ac:dyDescent="0.25">
      <c r="A25" s="190">
        <v>6132</v>
      </c>
      <c r="B25" s="134" t="s">
        <v>266</v>
      </c>
      <c r="C25" s="191" t="s">
        <v>267</v>
      </c>
      <c r="D25" s="193">
        <v>0</v>
      </c>
      <c r="E25" s="193"/>
      <c r="F25" s="148" t="str">
        <f t="shared" si="0"/>
        <v>-</v>
      </c>
    </row>
    <row r="26" spans="1:6" ht="12.75" customHeight="1" x14ac:dyDescent="0.25">
      <c r="A26" s="190">
        <v>6133</v>
      </c>
      <c r="B26" s="134" t="s">
        <v>268</v>
      </c>
      <c r="C26" s="191" t="s">
        <v>269</v>
      </c>
      <c r="D26" s="193">
        <v>0</v>
      </c>
      <c r="E26" s="193"/>
      <c r="F26" s="148" t="str">
        <f t="shared" si="0"/>
        <v>-</v>
      </c>
    </row>
    <row r="27" spans="1:6" ht="12.75" customHeight="1" x14ac:dyDescent="0.25">
      <c r="A27" s="190">
        <v>6134</v>
      </c>
      <c r="B27" s="134" t="s">
        <v>270</v>
      </c>
      <c r="C27" s="191" t="s">
        <v>271</v>
      </c>
      <c r="D27" s="193">
        <v>0</v>
      </c>
      <c r="E27" s="193"/>
      <c r="F27" s="148" t="str">
        <f t="shared" si="0"/>
        <v>-</v>
      </c>
    </row>
    <row r="28" spans="1:6" ht="12.75" customHeight="1" x14ac:dyDescent="0.25">
      <c r="A28" s="190">
        <v>6135</v>
      </c>
      <c r="B28" s="134" t="s">
        <v>272</v>
      </c>
      <c r="C28" s="191" t="s">
        <v>273</v>
      </c>
      <c r="D28" s="193">
        <v>0</v>
      </c>
      <c r="E28" s="193"/>
      <c r="F28" s="148" t="str">
        <f t="shared" si="0"/>
        <v>-</v>
      </c>
    </row>
    <row r="29" spans="1:6" ht="12.75" customHeight="1" x14ac:dyDescent="0.25">
      <c r="A29" s="190">
        <v>614</v>
      </c>
      <c r="B29" s="134" t="s">
        <v>1989</v>
      </c>
      <c r="C29" s="191" t="s">
        <v>274</v>
      </c>
      <c r="D29" s="192">
        <f>SUM(D30:D35)</f>
        <v>0</v>
      </c>
      <c r="E29" s="192">
        <f>SUM(E30:E35)</f>
        <v>0</v>
      </c>
      <c r="F29" s="148" t="str">
        <f t="shared" si="0"/>
        <v>-</v>
      </c>
    </row>
    <row r="30" spans="1:6" ht="12.75" customHeight="1" x14ac:dyDescent="0.25">
      <c r="A30" s="190">
        <v>6141</v>
      </c>
      <c r="B30" s="134" t="s">
        <v>275</v>
      </c>
      <c r="C30" s="191" t="s">
        <v>276</v>
      </c>
      <c r="D30" s="193">
        <v>0</v>
      </c>
      <c r="E30" s="193"/>
      <c r="F30" s="148" t="str">
        <f t="shared" si="0"/>
        <v>-</v>
      </c>
    </row>
    <row r="31" spans="1:6" ht="12.75" customHeight="1" x14ac:dyDescent="0.25">
      <c r="A31" s="190">
        <v>6142</v>
      </c>
      <c r="B31" s="134" t="s">
        <v>277</v>
      </c>
      <c r="C31" s="191" t="s">
        <v>278</v>
      </c>
      <c r="D31" s="193">
        <v>0</v>
      </c>
      <c r="E31" s="193"/>
      <c r="F31" s="148" t="str">
        <f t="shared" si="0"/>
        <v>-</v>
      </c>
    </row>
    <row r="32" spans="1:6" ht="12.75" customHeight="1" x14ac:dyDescent="0.25">
      <c r="A32" s="190">
        <v>6143</v>
      </c>
      <c r="B32" s="134" t="s">
        <v>279</v>
      </c>
      <c r="C32" s="191" t="s">
        <v>280</v>
      </c>
      <c r="D32" s="193">
        <v>0</v>
      </c>
      <c r="E32" s="193"/>
      <c r="F32" s="148" t="str">
        <f t="shared" si="0"/>
        <v>-</v>
      </c>
    </row>
    <row r="33" spans="1:6" ht="12.75" customHeight="1" x14ac:dyDescent="0.25">
      <c r="A33" s="190">
        <v>6145</v>
      </c>
      <c r="B33" s="134" t="s">
        <v>281</v>
      </c>
      <c r="C33" s="191" t="s">
        <v>282</v>
      </c>
      <c r="D33" s="193">
        <v>0</v>
      </c>
      <c r="E33" s="193"/>
      <c r="F33" s="148" t="str">
        <f t="shared" si="0"/>
        <v>-</v>
      </c>
    </row>
    <row r="34" spans="1:6" ht="12.75" customHeight="1" x14ac:dyDescent="0.25">
      <c r="A34" s="190">
        <v>6146</v>
      </c>
      <c r="B34" s="134" t="s">
        <v>283</v>
      </c>
      <c r="C34" s="191" t="s">
        <v>284</v>
      </c>
      <c r="D34" s="193">
        <v>0</v>
      </c>
      <c r="E34" s="193"/>
      <c r="F34" s="148" t="str">
        <f t="shared" si="0"/>
        <v>-</v>
      </c>
    </row>
    <row r="35" spans="1:6" ht="12.75" customHeight="1" x14ac:dyDescent="0.25">
      <c r="A35" s="190">
        <v>6147</v>
      </c>
      <c r="B35" s="134" t="s">
        <v>285</v>
      </c>
      <c r="C35" s="191" t="s">
        <v>286</v>
      </c>
      <c r="D35" s="193">
        <v>0</v>
      </c>
      <c r="E35" s="193"/>
      <c r="F35" s="148" t="str">
        <f t="shared" si="0"/>
        <v>-</v>
      </c>
    </row>
    <row r="36" spans="1:6" ht="12.75" customHeight="1" x14ac:dyDescent="0.25">
      <c r="A36" s="190">
        <v>615</v>
      </c>
      <c r="B36" s="134" t="s">
        <v>288</v>
      </c>
      <c r="C36" s="191" t="s">
        <v>289</v>
      </c>
      <c r="D36" s="192">
        <f t="shared" ref="D36:E36" si="3">SUM(D37:D38)</f>
        <v>0</v>
      </c>
      <c r="E36" s="192">
        <f t="shared" si="3"/>
        <v>0</v>
      </c>
      <c r="F36" s="148" t="str">
        <f t="shared" si="0"/>
        <v>-</v>
      </c>
    </row>
    <row r="37" spans="1:6" ht="12.75" customHeight="1" x14ac:dyDescent="0.25">
      <c r="A37" s="190">
        <v>6151</v>
      </c>
      <c r="B37" s="134" t="s">
        <v>290</v>
      </c>
      <c r="C37" s="191" t="s">
        <v>291</v>
      </c>
      <c r="D37" s="193">
        <v>0</v>
      </c>
      <c r="E37" s="193"/>
      <c r="F37" s="148" t="str">
        <f t="shared" si="0"/>
        <v>-</v>
      </c>
    </row>
    <row r="38" spans="1:6" ht="12.75" customHeight="1" x14ac:dyDescent="0.25">
      <c r="A38" s="190">
        <v>6152</v>
      </c>
      <c r="B38" s="134" t="s">
        <v>292</v>
      </c>
      <c r="C38" s="191" t="s">
        <v>293</v>
      </c>
      <c r="D38" s="193">
        <v>0</v>
      </c>
      <c r="E38" s="193"/>
      <c r="F38" s="148" t="str">
        <f t="shared" si="0"/>
        <v>-</v>
      </c>
    </row>
    <row r="39" spans="1:6" ht="12.75" customHeight="1" x14ac:dyDescent="0.25">
      <c r="A39" s="190">
        <v>616</v>
      </c>
      <c r="B39" s="134" t="s">
        <v>294</v>
      </c>
      <c r="C39" s="191" t="s">
        <v>295</v>
      </c>
      <c r="D39" s="192">
        <f t="shared" ref="D39:E39" si="4">SUM(D40:D42)</f>
        <v>0</v>
      </c>
      <c r="E39" s="192">
        <f t="shared" si="4"/>
        <v>0</v>
      </c>
      <c r="F39" s="148" t="str">
        <f t="shared" si="0"/>
        <v>-</v>
      </c>
    </row>
    <row r="40" spans="1:6" ht="12.75" customHeight="1" x14ac:dyDescent="0.25">
      <c r="A40" s="190">
        <v>6161</v>
      </c>
      <c r="B40" s="134" t="s">
        <v>296</v>
      </c>
      <c r="C40" s="191" t="s">
        <v>297</v>
      </c>
      <c r="D40" s="193">
        <v>0</v>
      </c>
      <c r="E40" s="193"/>
      <c r="F40" s="148" t="str">
        <f t="shared" si="0"/>
        <v>-</v>
      </c>
    </row>
    <row r="41" spans="1:6" ht="12.75" customHeight="1" x14ac:dyDescent="0.25">
      <c r="A41" s="190">
        <v>6162</v>
      </c>
      <c r="B41" s="134" t="s">
        <v>298</v>
      </c>
      <c r="C41" s="191" t="s">
        <v>299</v>
      </c>
      <c r="D41" s="193">
        <v>0</v>
      </c>
      <c r="E41" s="193"/>
      <c r="F41" s="148" t="str">
        <f t="shared" si="0"/>
        <v>-</v>
      </c>
    </row>
    <row r="42" spans="1:6" ht="12.75" customHeight="1" x14ac:dyDescent="0.25">
      <c r="A42" s="190">
        <v>6163</v>
      </c>
      <c r="B42" s="134" t="s">
        <v>300</v>
      </c>
      <c r="C42" s="191" t="s">
        <v>301</v>
      </c>
      <c r="D42" s="193">
        <v>0</v>
      </c>
      <c r="E42" s="193"/>
      <c r="F42" s="148" t="str">
        <f t="shared" si="0"/>
        <v>-</v>
      </c>
    </row>
    <row r="43" spans="1:6" ht="12.75" customHeight="1" x14ac:dyDescent="0.25">
      <c r="A43" s="190">
        <v>62</v>
      </c>
      <c r="B43" s="134" t="s">
        <v>302</v>
      </c>
      <c r="C43" s="191" t="s">
        <v>303</v>
      </c>
      <c r="D43" s="192">
        <f t="shared" ref="D43:E43" si="5">D44+D47+D48</f>
        <v>0</v>
      </c>
      <c r="E43" s="192">
        <f t="shared" si="5"/>
        <v>0</v>
      </c>
      <c r="F43" s="148" t="str">
        <f t="shared" si="0"/>
        <v>-</v>
      </c>
    </row>
    <row r="44" spans="1:6" ht="12.75" customHeight="1" x14ac:dyDescent="0.25">
      <c r="A44" s="190">
        <v>621</v>
      </c>
      <c r="B44" s="134" t="s">
        <v>304</v>
      </c>
      <c r="C44" s="191" t="s">
        <v>305</v>
      </c>
      <c r="D44" s="192">
        <f t="shared" ref="D44:E44" si="6">SUM(D45:D46)</f>
        <v>0</v>
      </c>
      <c r="E44" s="192">
        <f t="shared" si="6"/>
        <v>0</v>
      </c>
      <c r="F44" s="148" t="str">
        <f t="shared" si="0"/>
        <v>-</v>
      </c>
    </row>
    <row r="45" spans="1:6" ht="12.75" customHeight="1" x14ac:dyDescent="0.25">
      <c r="A45" s="190">
        <v>6211</v>
      </c>
      <c r="B45" s="134" t="s">
        <v>306</v>
      </c>
      <c r="C45" s="191" t="s">
        <v>307</v>
      </c>
      <c r="D45" s="193">
        <v>0</v>
      </c>
      <c r="E45" s="193"/>
      <c r="F45" s="148" t="str">
        <f t="shared" si="0"/>
        <v>-</v>
      </c>
    </row>
    <row r="46" spans="1:6" ht="12.75" customHeight="1" x14ac:dyDescent="0.25">
      <c r="A46" s="190">
        <v>6212</v>
      </c>
      <c r="B46" s="134" t="s">
        <v>308</v>
      </c>
      <c r="C46" s="191" t="s">
        <v>309</v>
      </c>
      <c r="D46" s="193">
        <v>0</v>
      </c>
      <c r="E46" s="193"/>
      <c r="F46" s="148" t="str">
        <f t="shared" si="0"/>
        <v>-</v>
      </c>
    </row>
    <row r="47" spans="1:6" ht="12.75" customHeight="1" x14ac:dyDescent="0.25">
      <c r="A47" s="190">
        <v>622</v>
      </c>
      <c r="B47" s="134" t="s">
        <v>208</v>
      </c>
      <c r="C47" s="191" t="s">
        <v>310</v>
      </c>
      <c r="D47" s="193">
        <v>0</v>
      </c>
      <c r="E47" s="193"/>
      <c r="F47" s="148" t="str">
        <f t="shared" si="0"/>
        <v>-</v>
      </c>
    </row>
    <row r="48" spans="1:6" ht="12.75" customHeight="1" x14ac:dyDescent="0.25">
      <c r="A48" s="190">
        <v>623</v>
      </c>
      <c r="B48" s="134" t="s">
        <v>311</v>
      </c>
      <c r="C48" s="191" t="s">
        <v>312</v>
      </c>
      <c r="D48" s="193">
        <v>0</v>
      </c>
      <c r="E48" s="193"/>
      <c r="F48" s="148" t="str">
        <f t="shared" si="0"/>
        <v>-</v>
      </c>
    </row>
    <row r="49" spans="1:6" ht="24" x14ac:dyDescent="0.25">
      <c r="A49" s="190">
        <v>63</v>
      </c>
      <c r="B49" s="136" t="s">
        <v>313</v>
      </c>
      <c r="C49" s="191" t="s">
        <v>314</v>
      </c>
      <c r="D49" s="192">
        <f>D50+D53+D58+D61+D64+D68+D71+D74+D77</f>
        <v>6000</v>
      </c>
      <c r="E49" s="192">
        <f>E50+E53+E58+E61+E64+E68+E71+E74+E77</f>
        <v>6200</v>
      </c>
      <c r="F49" s="148">
        <f t="shared" si="0"/>
        <v>103.33333333333334</v>
      </c>
    </row>
    <row r="50" spans="1:6" ht="12.75" customHeight="1" x14ac:dyDescent="0.25">
      <c r="A50" s="190">
        <v>631</v>
      </c>
      <c r="B50" s="136" t="s">
        <v>315</v>
      </c>
      <c r="C50" s="191" t="s">
        <v>316</v>
      </c>
      <c r="D50" s="192">
        <f t="shared" ref="D50:E50" si="7">D51+D52</f>
        <v>0</v>
      </c>
      <c r="E50" s="192">
        <f t="shared" si="7"/>
        <v>0</v>
      </c>
      <c r="F50" s="148" t="str">
        <f t="shared" si="0"/>
        <v>-</v>
      </c>
    </row>
    <row r="51" spans="1:6" ht="12.75" customHeight="1" x14ac:dyDescent="0.25">
      <c r="A51" s="190">
        <v>6311</v>
      </c>
      <c r="B51" s="136" t="s">
        <v>24</v>
      </c>
      <c r="C51" s="191" t="s">
        <v>317</v>
      </c>
      <c r="D51" s="193">
        <v>0</v>
      </c>
      <c r="E51" s="193"/>
      <c r="F51" s="148" t="str">
        <f t="shared" si="0"/>
        <v>-</v>
      </c>
    </row>
    <row r="52" spans="1:6" ht="12.75" customHeight="1" x14ac:dyDescent="0.25">
      <c r="A52" s="190">
        <v>6312</v>
      </c>
      <c r="B52" s="136" t="s">
        <v>62</v>
      </c>
      <c r="C52" s="191" t="s">
        <v>318</v>
      </c>
      <c r="D52" s="193">
        <v>0</v>
      </c>
      <c r="E52" s="193"/>
      <c r="F52" s="148" t="str">
        <f t="shared" si="0"/>
        <v>-</v>
      </c>
    </row>
    <row r="53" spans="1:6" ht="24" x14ac:dyDescent="0.25">
      <c r="A53" s="190">
        <v>632</v>
      </c>
      <c r="B53" s="136" t="s">
        <v>319</v>
      </c>
      <c r="C53" s="191" t="s">
        <v>320</v>
      </c>
      <c r="D53" s="192">
        <f t="shared" ref="D53:E53" si="8">SUM(D54:D57)</f>
        <v>0</v>
      </c>
      <c r="E53" s="192">
        <f t="shared" si="8"/>
        <v>0</v>
      </c>
      <c r="F53" s="148" t="str">
        <f t="shared" si="0"/>
        <v>-</v>
      </c>
    </row>
    <row r="54" spans="1:6" ht="12.75" customHeight="1" x14ac:dyDescent="0.25">
      <c r="A54" s="190">
        <v>6321</v>
      </c>
      <c r="B54" s="136" t="s">
        <v>65</v>
      </c>
      <c r="C54" s="191" t="s">
        <v>321</v>
      </c>
      <c r="D54" s="193">
        <v>0</v>
      </c>
      <c r="E54" s="193"/>
      <c r="F54" s="148" t="str">
        <f t="shared" si="0"/>
        <v>-</v>
      </c>
    </row>
    <row r="55" spans="1:6" ht="12.75" customHeight="1" x14ac:dyDescent="0.25">
      <c r="A55" s="190">
        <v>6322</v>
      </c>
      <c r="B55" s="136" t="s">
        <v>66</v>
      </c>
      <c r="C55" s="191" t="s">
        <v>322</v>
      </c>
      <c r="D55" s="193">
        <v>0</v>
      </c>
      <c r="E55" s="193"/>
      <c r="F55" s="148" t="str">
        <f t="shared" si="0"/>
        <v>-</v>
      </c>
    </row>
    <row r="56" spans="1:6" ht="12.75" customHeight="1" x14ac:dyDescent="0.25">
      <c r="A56" s="190">
        <v>6323</v>
      </c>
      <c r="B56" s="136" t="s">
        <v>67</v>
      </c>
      <c r="C56" s="191" t="s">
        <v>323</v>
      </c>
      <c r="D56" s="193">
        <v>0</v>
      </c>
      <c r="E56" s="193"/>
      <c r="F56" s="148" t="str">
        <f t="shared" si="0"/>
        <v>-</v>
      </c>
    </row>
    <row r="57" spans="1:6" ht="12.75" customHeight="1" x14ac:dyDescent="0.25">
      <c r="A57" s="190">
        <v>6324</v>
      </c>
      <c r="B57" s="136" t="s">
        <v>68</v>
      </c>
      <c r="C57" s="191" t="s">
        <v>324</v>
      </c>
      <c r="D57" s="193">
        <v>0</v>
      </c>
      <c r="E57" s="193"/>
      <c r="F57" s="148" t="str">
        <f t="shared" si="0"/>
        <v>-</v>
      </c>
    </row>
    <row r="58" spans="1:6" ht="24" x14ac:dyDescent="0.25">
      <c r="A58" s="190">
        <v>633</v>
      </c>
      <c r="B58" s="136" t="s">
        <v>1990</v>
      </c>
      <c r="C58" s="191" t="s">
        <v>325</v>
      </c>
      <c r="D58" s="192">
        <f t="shared" ref="D58:E58" si="9">SUM(D59:D60)</f>
        <v>6000</v>
      </c>
      <c r="E58" s="192">
        <f t="shared" si="9"/>
        <v>6200</v>
      </c>
      <c r="F58" s="148">
        <f t="shared" si="0"/>
        <v>103.33333333333334</v>
      </c>
    </row>
    <row r="59" spans="1:6" ht="24" x14ac:dyDescent="0.25">
      <c r="A59" s="190">
        <v>6331</v>
      </c>
      <c r="B59" s="136" t="s">
        <v>1991</v>
      </c>
      <c r="C59" s="191" t="s">
        <v>326</v>
      </c>
      <c r="D59" s="193">
        <v>6000</v>
      </c>
      <c r="E59" s="193"/>
      <c r="F59" s="148">
        <f t="shared" si="0"/>
        <v>0</v>
      </c>
    </row>
    <row r="60" spans="1:6" ht="24" x14ac:dyDescent="0.25">
      <c r="A60" s="190">
        <v>6332</v>
      </c>
      <c r="B60" s="136" t="s">
        <v>1992</v>
      </c>
      <c r="C60" s="191" t="s">
        <v>327</v>
      </c>
      <c r="D60" s="193">
        <v>0</v>
      </c>
      <c r="E60" s="193">
        <v>6200</v>
      </c>
      <c r="F60" s="148" t="str">
        <f t="shared" si="0"/>
        <v>-</v>
      </c>
    </row>
    <row r="61" spans="1:6" ht="12.75" customHeight="1" x14ac:dyDescent="0.25">
      <c r="A61" s="190">
        <v>634</v>
      </c>
      <c r="B61" s="136" t="s">
        <v>328</v>
      </c>
      <c r="C61" s="191" t="s">
        <v>329</v>
      </c>
      <c r="D61" s="192">
        <f t="shared" ref="D61:E61" si="10">SUM(D62:D63)</f>
        <v>0</v>
      </c>
      <c r="E61" s="192">
        <f t="shared" si="10"/>
        <v>0</v>
      </c>
      <c r="F61" s="148" t="str">
        <f t="shared" si="0"/>
        <v>-</v>
      </c>
    </row>
    <row r="62" spans="1:6" ht="12.75" customHeight="1" x14ac:dyDescent="0.25">
      <c r="A62" s="190">
        <v>6341</v>
      </c>
      <c r="B62" s="136" t="s">
        <v>73</v>
      </c>
      <c r="C62" s="191" t="s">
        <v>330</v>
      </c>
      <c r="D62" s="193">
        <v>0</v>
      </c>
      <c r="E62" s="193"/>
      <c r="F62" s="148" t="str">
        <f t="shared" si="0"/>
        <v>-</v>
      </c>
    </row>
    <row r="63" spans="1:6" ht="12.75" customHeight="1" x14ac:dyDescent="0.25">
      <c r="A63" s="190">
        <v>6342</v>
      </c>
      <c r="B63" s="136" t="s">
        <v>331</v>
      </c>
      <c r="C63" s="191" t="s">
        <v>332</v>
      </c>
      <c r="D63" s="193">
        <v>0</v>
      </c>
      <c r="E63" s="193"/>
      <c r="F63" s="148" t="str">
        <f t="shared" si="0"/>
        <v>-</v>
      </c>
    </row>
    <row r="64" spans="1:6" ht="24" x14ac:dyDescent="0.25">
      <c r="A64" s="190">
        <v>635</v>
      </c>
      <c r="B64" s="136" t="s">
        <v>1993</v>
      </c>
      <c r="C64" s="191" t="s">
        <v>333</v>
      </c>
      <c r="D64" s="192">
        <f>SUM(D65:D67)</f>
        <v>0</v>
      </c>
      <c r="E64" s="192">
        <f>SUM(E65:E67)</f>
        <v>0</v>
      </c>
      <c r="F64" s="148" t="str">
        <f t="shared" si="0"/>
        <v>-</v>
      </c>
    </row>
    <row r="65" spans="1:6" ht="12.75" customHeight="1" x14ac:dyDescent="0.25">
      <c r="A65" s="190">
        <v>6351</v>
      </c>
      <c r="B65" s="136" t="s">
        <v>334</v>
      </c>
      <c r="C65" s="191" t="s">
        <v>335</v>
      </c>
      <c r="D65" s="193">
        <v>0</v>
      </c>
      <c r="E65" s="193"/>
      <c r="F65" s="148" t="str">
        <f t="shared" si="0"/>
        <v>-</v>
      </c>
    </row>
    <row r="66" spans="1:6" ht="12.75" customHeight="1" x14ac:dyDescent="0.25">
      <c r="A66" s="190">
        <v>6352</v>
      </c>
      <c r="B66" s="134" t="s">
        <v>336</v>
      </c>
      <c r="C66" s="191" t="s">
        <v>337</v>
      </c>
      <c r="D66" s="193">
        <v>0</v>
      </c>
      <c r="E66" s="193"/>
      <c r="F66" s="148" t="str">
        <f t="shared" si="0"/>
        <v>-</v>
      </c>
    </row>
    <row r="67" spans="1:6" ht="12.75" customHeight="1" x14ac:dyDescent="0.25">
      <c r="A67" s="194" t="s">
        <v>1994</v>
      </c>
      <c r="B67" s="136" t="s">
        <v>1995</v>
      </c>
      <c r="C67" s="195" t="s">
        <v>1994</v>
      </c>
      <c r="D67" s="196"/>
      <c r="E67" s="196"/>
      <c r="F67" s="197" t="str">
        <f t="shared" si="0"/>
        <v>-</v>
      </c>
    </row>
    <row r="68" spans="1:6" ht="24" x14ac:dyDescent="0.25">
      <c r="A68" s="190" t="s">
        <v>338</v>
      </c>
      <c r="B68" s="135" t="s">
        <v>339</v>
      </c>
      <c r="C68" s="191" t="s">
        <v>338</v>
      </c>
      <c r="D68" s="192">
        <f t="shared" ref="D68:E68" si="11">SUM(D69:D70)</f>
        <v>0</v>
      </c>
      <c r="E68" s="192">
        <f t="shared" si="11"/>
        <v>0</v>
      </c>
      <c r="F68" s="148" t="str">
        <f t="shared" si="0"/>
        <v>-</v>
      </c>
    </row>
    <row r="69" spans="1:6" ht="12.75" customHeight="1" x14ac:dyDescent="0.25">
      <c r="A69" s="190" t="s">
        <v>340</v>
      </c>
      <c r="B69" s="134" t="s">
        <v>341</v>
      </c>
      <c r="C69" s="191" t="s">
        <v>340</v>
      </c>
      <c r="D69" s="193">
        <v>0</v>
      </c>
      <c r="E69" s="193"/>
      <c r="F69" s="148" t="str">
        <f t="shared" si="0"/>
        <v>-</v>
      </c>
    </row>
    <row r="70" spans="1:6" ht="24" x14ac:dyDescent="0.25">
      <c r="A70" s="190" t="s">
        <v>342</v>
      </c>
      <c r="B70" s="134" t="s">
        <v>343</v>
      </c>
      <c r="C70" s="191" t="s">
        <v>342</v>
      </c>
      <c r="D70" s="193">
        <v>0</v>
      </c>
      <c r="E70" s="193"/>
      <c r="F70" s="148" t="str">
        <f t="shared" si="0"/>
        <v>-</v>
      </c>
    </row>
    <row r="71" spans="1:6" ht="24" x14ac:dyDescent="0.25">
      <c r="A71" s="190" t="s">
        <v>344</v>
      </c>
      <c r="B71" s="136" t="s">
        <v>1996</v>
      </c>
      <c r="C71" s="191" t="s">
        <v>344</v>
      </c>
      <c r="D71" s="192">
        <f t="shared" ref="D71:E71" si="12">SUM(D72:D73)</f>
        <v>0</v>
      </c>
      <c r="E71" s="192">
        <f t="shared" si="12"/>
        <v>0</v>
      </c>
      <c r="F71" s="148" t="str">
        <f t="shared" si="0"/>
        <v>-</v>
      </c>
    </row>
    <row r="72" spans="1:6" ht="24" x14ac:dyDescent="0.25">
      <c r="A72" s="190" t="s">
        <v>345</v>
      </c>
      <c r="B72" s="136" t="s">
        <v>1997</v>
      </c>
      <c r="C72" s="191" t="s">
        <v>345</v>
      </c>
      <c r="D72" s="193">
        <v>0</v>
      </c>
      <c r="E72" s="193"/>
      <c r="F72" s="148" t="str">
        <f t="shared" si="0"/>
        <v>-</v>
      </c>
    </row>
    <row r="73" spans="1:6" ht="24" x14ac:dyDescent="0.25">
      <c r="A73" s="190" t="s">
        <v>346</v>
      </c>
      <c r="B73" s="136" t="s">
        <v>1998</v>
      </c>
      <c r="C73" s="191" t="s">
        <v>346</v>
      </c>
      <c r="D73" s="193">
        <v>0</v>
      </c>
      <c r="E73" s="193"/>
      <c r="F73" s="148" t="str">
        <f t="shared" si="0"/>
        <v>-</v>
      </c>
    </row>
    <row r="74" spans="1:6" ht="12.75" customHeight="1" x14ac:dyDescent="0.25">
      <c r="A74" s="190" t="s">
        <v>347</v>
      </c>
      <c r="B74" s="136" t="s">
        <v>1999</v>
      </c>
      <c r="C74" s="191" t="s">
        <v>347</v>
      </c>
      <c r="D74" s="192">
        <f t="shared" ref="D74:E74" si="13">SUM(D75:D76)</f>
        <v>0</v>
      </c>
      <c r="E74" s="192">
        <f t="shared" si="13"/>
        <v>0</v>
      </c>
      <c r="F74" s="148" t="str">
        <f t="shared" si="0"/>
        <v>-</v>
      </c>
    </row>
    <row r="75" spans="1:6" ht="12.75" customHeight="1" x14ac:dyDescent="0.25">
      <c r="A75" s="190" t="s">
        <v>348</v>
      </c>
      <c r="B75" s="136" t="s">
        <v>79</v>
      </c>
      <c r="C75" s="191" t="s">
        <v>348</v>
      </c>
      <c r="D75" s="193">
        <v>0</v>
      </c>
      <c r="E75" s="193"/>
      <c r="F75" s="148" t="str">
        <f t="shared" si="0"/>
        <v>-</v>
      </c>
    </row>
    <row r="76" spans="1:6" ht="12.75" customHeight="1" x14ac:dyDescent="0.25">
      <c r="A76" s="190" t="s">
        <v>349</v>
      </c>
      <c r="B76" s="136" t="s">
        <v>80</v>
      </c>
      <c r="C76" s="191" t="s">
        <v>349</v>
      </c>
      <c r="D76" s="193">
        <v>0</v>
      </c>
      <c r="E76" s="193"/>
      <c r="F76" s="148" t="str">
        <f t="shared" si="0"/>
        <v>-</v>
      </c>
    </row>
    <row r="77" spans="1:6" ht="24" x14ac:dyDescent="0.25">
      <c r="A77" s="190" t="s">
        <v>350</v>
      </c>
      <c r="B77" s="136" t="s">
        <v>351</v>
      </c>
      <c r="C77" s="191" t="s">
        <v>350</v>
      </c>
      <c r="D77" s="192">
        <f t="shared" ref="D77:E77" si="14">SUM(D78:D81)</f>
        <v>0</v>
      </c>
      <c r="E77" s="192">
        <f t="shared" si="14"/>
        <v>0</v>
      </c>
      <c r="F77" s="148" t="str">
        <f t="shared" si="0"/>
        <v>-</v>
      </c>
    </row>
    <row r="78" spans="1:6" ht="12.75" customHeight="1" x14ac:dyDescent="0.25">
      <c r="A78" s="190">
        <v>6391</v>
      </c>
      <c r="B78" s="134" t="s">
        <v>352</v>
      </c>
      <c r="C78" s="191" t="s">
        <v>353</v>
      </c>
      <c r="D78" s="193">
        <v>0</v>
      </c>
      <c r="E78" s="193"/>
      <c r="F78" s="148" t="str">
        <f t="shared" si="0"/>
        <v>-</v>
      </c>
    </row>
    <row r="79" spans="1:6" ht="12.75" customHeight="1" x14ac:dyDescent="0.25">
      <c r="A79" s="190">
        <v>6392</v>
      </c>
      <c r="B79" s="134" t="s">
        <v>354</v>
      </c>
      <c r="C79" s="191" t="s">
        <v>355</v>
      </c>
      <c r="D79" s="193">
        <v>0</v>
      </c>
      <c r="E79" s="193"/>
      <c r="F79" s="148" t="str">
        <f t="shared" si="0"/>
        <v>-</v>
      </c>
    </row>
    <row r="80" spans="1:6" ht="24" x14ac:dyDescent="0.25">
      <c r="A80" s="190">
        <v>6393</v>
      </c>
      <c r="B80" s="134" t="s">
        <v>356</v>
      </c>
      <c r="C80" s="191" t="s">
        <v>357</v>
      </c>
      <c r="D80" s="193">
        <v>0</v>
      </c>
      <c r="E80" s="193"/>
      <c r="F80" s="148" t="str">
        <f t="shared" si="0"/>
        <v>-</v>
      </c>
    </row>
    <row r="81" spans="1:6" ht="24" x14ac:dyDescent="0.25">
      <c r="A81" s="190">
        <v>6394</v>
      </c>
      <c r="B81" s="134" t="s">
        <v>358</v>
      </c>
      <c r="C81" s="191" t="s">
        <v>359</v>
      </c>
      <c r="D81" s="193">
        <v>0</v>
      </c>
      <c r="E81" s="193"/>
      <c r="F81" s="148" t="str">
        <f t="shared" si="0"/>
        <v>-</v>
      </c>
    </row>
    <row r="82" spans="1:6" ht="12.75" customHeight="1" x14ac:dyDescent="0.25">
      <c r="A82" s="190">
        <v>64</v>
      </c>
      <c r="B82" s="134" t="s">
        <v>360</v>
      </c>
      <c r="C82" s="191" t="s">
        <v>361</v>
      </c>
      <c r="D82" s="192">
        <f t="shared" ref="D82:E82" si="15">D83+D91+D98</f>
        <v>17.79</v>
      </c>
      <c r="E82" s="192">
        <f t="shared" si="15"/>
        <v>6.33</v>
      </c>
      <c r="F82" s="148">
        <f t="shared" si="0"/>
        <v>35.581787521079264</v>
      </c>
    </row>
    <row r="83" spans="1:6" ht="12.75" customHeight="1" x14ac:dyDescent="0.25">
      <c r="A83" s="190">
        <v>641</v>
      </c>
      <c r="B83" s="134" t="s">
        <v>362</v>
      </c>
      <c r="C83" s="191" t="s">
        <v>363</v>
      </c>
      <c r="D83" s="192">
        <f t="shared" ref="D83:E83" si="16">SUM(D84:D90)</f>
        <v>17.79</v>
      </c>
      <c r="E83" s="192">
        <f t="shared" si="16"/>
        <v>6.33</v>
      </c>
      <c r="F83" s="148">
        <f t="shared" si="0"/>
        <v>35.581787521079264</v>
      </c>
    </row>
    <row r="84" spans="1:6" ht="12.75" customHeight="1" x14ac:dyDescent="0.25">
      <c r="A84" s="190">
        <v>6412</v>
      </c>
      <c r="B84" s="134" t="s">
        <v>364</v>
      </c>
      <c r="C84" s="191" t="s">
        <v>365</v>
      </c>
      <c r="D84" s="193">
        <v>0</v>
      </c>
      <c r="E84" s="193"/>
      <c r="F84" s="148" t="str">
        <f t="shared" si="0"/>
        <v>-</v>
      </c>
    </row>
    <row r="85" spans="1:6" ht="12.75" customHeight="1" x14ac:dyDescent="0.25">
      <c r="A85" s="190">
        <v>6413</v>
      </c>
      <c r="B85" s="134" t="s">
        <v>366</v>
      </c>
      <c r="C85" s="191" t="s">
        <v>367</v>
      </c>
      <c r="D85" s="193">
        <v>17.79</v>
      </c>
      <c r="E85" s="193">
        <v>6.33</v>
      </c>
      <c r="F85" s="148">
        <f t="shared" si="0"/>
        <v>35.581787521079264</v>
      </c>
    </row>
    <row r="86" spans="1:6" ht="12.75" customHeight="1" x14ac:dyDescent="0.25">
      <c r="A86" s="190">
        <v>6414</v>
      </c>
      <c r="B86" s="134" t="s">
        <v>368</v>
      </c>
      <c r="C86" s="191" t="s">
        <v>369</v>
      </c>
      <c r="D86" s="193">
        <v>0</v>
      </c>
      <c r="E86" s="193"/>
      <c r="F86" s="148" t="str">
        <f t="shared" si="0"/>
        <v>-</v>
      </c>
    </row>
    <row r="87" spans="1:6" ht="12.75" customHeight="1" x14ac:dyDescent="0.25">
      <c r="A87" s="190">
        <v>6415</v>
      </c>
      <c r="B87" s="134" t="s">
        <v>370</v>
      </c>
      <c r="C87" s="191" t="s">
        <v>371</v>
      </c>
      <c r="D87" s="193">
        <v>0</v>
      </c>
      <c r="E87" s="193"/>
      <c r="F87" s="148" t="str">
        <f t="shared" si="0"/>
        <v>-</v>
      </c>
    </row>
    <row r="88" spans="1:6" ht="12.75" customHeight="1" x14ac:dyDescent="0.25">
      <c r="A88" s="190">
        <v>6416</v>
      </c>
      <c r="B88" s="134" t="s">
        <v>372</v>
      </c>
      <c r="C88" s="191" t="s">
        <v>373</v>
      </c>
      <c r="D88" s="193">
        <v>0</v>
      </c>
      <c r="E88" s="193"/>
      <c r="F88" s="148" t="str">
        <f t="shared" si="0"/>
        <v>-</v>
      </c>
    </row>
    <row r="89" spans="1:6" ht="24" x14ac:dyDescent="0.25">
      <c r="A89" s="190">
        <v>6417</v>
      </c>
      <c r="B89" s="134" t="s">
        <v>374</v>
      </c>
      <c r="C89" s="191" t="s">
        <v>375</v>
      </c>
      <c r="D89" s="193">
        <v>0</v>
      </c>
      <c r="E89" s="193"/>
      <c r="F89" s="148" t="str">
        <f t="shared" si="0"/>
        <v>-</v>
      </c>
    </row>
    <row r="90" spans="1:6" ht="12.75" customHeight="1" x14ac:dyDescent="0.25">
      <c r="A90" s="190">
        <v>6419</v>
      </c>
      <c r="B90" s="134" t="s">
        <v>376</v>
      </c>
      <c r="C90" s="191" t="s">
        <v>377</v>
      </c>
      <c r="D90" s="193">
        <v>0</v>
      </c>
      <c r="E90" s="193"/>
      <c r="F90" s="148" t="str">
        <f t="shared" si="0"/>
        <v>-</v>
      </c>
    </row>
    <row r="91" spans="1:6" ht="12.75" customHeight="1" x14ac:dyDescent="0.25">
      <c r="A91" s="190">
        <v>642</v>
      </c>
      <c r="B91" s="134" t="s">
        <v>378</v>
      </c>
      <c r="C91" s="191" t="s">
        <v>379</v>
      </c>
      <c r="D91" s="192">
        <f t="shared" ref="D91:E91" si="17">SUM(D92:D97)</f>
        <v>0</v>
      </c>
      <c r="E91" s="192">
        <f t="shared" si="17"/>
        <v>0</v>
      </c>
      <c r="F91" s="148" t="str">
        <f t="shared" si="0"/>
        <v>-</v>
      </c>
    </row>
    <row r="92" spans="1:6" ht="12.75" customHeight="1" x14ac:dyDescent="0.25">
      <c r="A92" s="190">
        <v>6421</v>
      </c>
      <c r="B92" s="134" t="s">
        <v>380</v>
      </c>
      <c r="C92" s="191" t="s">
        <v>381</v>
      </c>
      <c r="D92" s="193">
        <v>0</v>
      </c>
      <c r="E92" s="193"/>
      <c r="F92" s="148" t="str">
        <f t="shared" si="0"/>
        <v>-</v>
      </c>
    </row>
    <row r="93" spans="1:6" ht="12.75" customHeight="1" x14ac:dyDescent="0.25">
      <c r="A93" s="190">
        <v>6422</v>
      </c>
      <c r="B93" s="134" t="s">
        <v>382</v>
      </c>
      <c r="C93" s="191" t="s">
        <v>383</v>
      </c>
      <c r="D93" s="193">
        <v>0</v>
      </c>
      <c r="E93" s="193"/>
      <c r="F93" s="148" t="str">
        <f t="shared" si="0"/>
        <v>-</v>
      </c>
    </row>
    <row r="94" spans="1:6" ht="12.75" customHeight="1" x14ac:dyDescent="0.25">
      <c r="A94" s="190">
        <v>6423</v>
      </c>
      <c r="B94" s="134" t="s">
        <v>384</v>
      </c>
      <c r="C94" s="191" t="s">
        <v>385</v>
      </c>
      <c r="D94" s="193">
        <v>0</v>
      </c>
      <c r="E94" s="193"/>
      <c r="F94" s="148" t="str">
        <f t="shared" si="0"/>
        <v>-</v>
      </c>
    </row>
    <row r="95" spans="1:6" ht="12.75" customHeight="1" x14ac:dyDescent="0.25">
      <c r="A95" s="190">
        <v>6424</v>
      </c>
      <c r="B95" s="134" t="s">
        <v>386</v>
      </c>
      <c r="C95" s="191" t="s">
        <v>387</v>
      </c>
      <c r="D95" s="193">
        <v>0</v>
      </c>
      <c r="E95" s="193"/>
      <c r="F95" s="148" t="str">
        <f t="shared" si="0"/>
        <v>-</v>
      </c>
    </row>
    <row r="96" spans="1:6" ht="24" x14ac:dyDescent="0.25">
      <c r="A96" s="190" t="s">
        <v>388</v>
      </c>
      <c r="B96" s="136" t="s">
        <v>2000</v>
      </c>
      <c r="C96" s="191" t="s">
        <v>388</v>
      </c>
      <c r="D96" s="193">
        <v>0</v>
      </c>
      <c r="E96" s="193"/>
      <c r="F96" s="148" t="str">
        <f t="shared" si="0"/>
        <v>-</v>
      </c>
    </row>
    <row r="97" spans="1:6" ht="12.75" customHeight="1" x14ac:dyDescent="0.25">
      <c r="A97" s="190">
        <v>6429</v>
      </c>
      <c r="B97" s="136" t="s">
        <v>389</v>
      </c>
      <c r="C97" s="191" t="s">
        <v>390</v>
      </c>
      <c r="D97" s="193">
        <v>0</v>
      </c>
      <c r="E97" s="193"/>
      <c r="F97" s="148" t="str">
        <f t="shared" si="0"/>
        <v>-</v>
      </c>
    </row>
    <row r="98" spans="1:6" ht="12.75" customHeight="1" x14ac:dyDescent="0.25">
      <c r="A98" s="190">
        <v>643</v>
      </c>
      <c r="B98" s="136" t="s">
        <v>391</v>
      </c>
      <c r="C98" s="191" t="s">
        <v>392</v>
      </c>
      <c r="D98" s="192">
        <f t="shared" ref="D98:E98" si="18">SUM(D99:D105)</f>
        <v>0</v>
      </c>
      <c r="E98" s="192">
        <f t="shared" si="18"/>
        <v>0</v>
      </c>
      <c r="F98" s="148" t="str">
        <f t="shared" si="0"/>
        <v>-</v>
      </c>
    </row>
    <row r="99" spans="1:6" ht="24" x14ac:dyDescent="0.25">
      <c r="A99" s="190">
        <v>6431</v>
      </c>
      <c r="B99" s="136" t="s">
        <v>393</v>
      </c>
      <c r="C99" s="191" t="s">
        <v>394</v>
      </c>
      <c r="D99" s="193">
        <v>0</v>
      </c>
      <c r="E99" s="193"/>
      <c r="F99" s="148" t="str">
        <f t="shared" si="0"/>
        <v>-</v>
      </c>
    </row>
    <row r="100" spans="1:6" ht="24" x14ac:dyDescent="0.25">
      <c r="A100" s="190">
        <v>6432</v>
      </c>
      <c r="B100" s="137" t="s">
        <v>395</v>
      </c>
      <c r="C100" s="191" t="s">
        <v>396</v>
      </c>
      <c r="D100" s="193">
        <v>0</v>
      </c>
      <c r="E100" s="193"/>
      <c r="F100" s="148" t="str">
        <f t="shared" si="0"/>
        <v>-</v>
      </c>
    </row>
    <row r="101" spans="1:6" ht="24" x14ac:dyDescent="0.25">
      <c r="A101" s="190">
        <v>6433</v>
      </c>
      <c r="B101" s="137" t="s">
        <v>397</v>
      </c>
      <c r="C101" s="191" t="s">
        <v>398</v>
      </c>
      <c r="D101" s="193">
        <v>0</v>
      </c>
      <c r="E101" s="193"/>
      <c r="F101" s="148" t="str">
        <f t="shared" si="0"/>
        <v>-</v>
      </c>
    </row>
    <row r="102" spans="1:6" ht="24" x14ac:dyDescent="0.25">
      <c r="A102" s="190">
        <v>6434</v>
      </c>
      <c r="B102" s="136" t="s">
        <v>399</v>
      </c>
      <c r="C102" s="191" t="s">
        <v>400</v>
      </c>
      <c r="D102" s="193">
        <v>0</v>
      </c>
      <c r="E102" s="193"/>
      <c r="F102" s="148" t="str">
        <f t="shared" si="0"/>
        <v>-</v>
      </c>
    </row>
    <row r="103" spans="1:6" ht="24" x14ac:dyDescent="0.25">
      <c r="A103" s="190">
        <v>6435</v>
      </c>
      <c r="B103" s="137" t="s">
        <v>401</v>
      </c>
      <c r="C103" s="191" t="s">
        <v>402</v>
      </c>
      <c r="D103" s="193">
        <v>0</v>
      </c>
      <c r="E103" s="193"/>
      <c r="F103" s="148" t="str">
        <f t="shared" si="0"/>
        <v>-</v>
      </c>
    </row>
    <row r="104" spans="1:6" ht="24" x14ac:dyDescent="0.25">
      <c r="A104" s="190">
        <v>6436</v>
      </c>
      <c r="B104" s="137" t="s">
        <v>403</v>
      </c>
      <c r="C104" s="191" t="s">
        <v>404</v>
      </c>
      <c r="D104" s="193">
        <v>0</v>
      </c>
      <c r="E104" s="193"/>
      <c r="F104" s="148" t="str">
        <f t="shared" si="0"/>
        <v>-</v>
      </c>
    </row>
    <row r="105" spans="1:6" ht="12.75" customHeight="1" x14ac:dyDescent="0.25">
      <c r="A105" s="190">
        <v>6437</v>
      </c>
      <c r="B105" s="134" t="s">
        <v>405</v>
      </c>
      <c r="C105" s="191" t="s">
        <v>406</v>
      </c>
      <c r="D105" s="193">
        <v>0</v>
      </c>
      <c r="E105" s="193"/>
      <c r="F105" s="148" t="str">
        <f t="shared" si="0"/>
        <v>-</v>
      </c>
    </row>
    <row r="106" spans="1:6" ht="24" x14ac:dyDescent="0.25">
      <c r="A106" s="190">
        <v>65</v>
      </c>
      <c r="B106" s="134" t="s">
        <v>2001</v>
      </c>
      <c r="C106" s="191" t="s">
        <v>407</v>
      </c>
      <c r="D106" s="192">
        <f>D107+D112+D120+D124</f>
        <v>0</v>
      </c>
      <c r="E106" s="192">
        <f>E107+E112+E120+E124</f>
        <v>0</v>
      </c>
      <c r="F106" s="148" t="str">
        <f t="shared" si="0"/>
        <v>-</v>
      </c>
    </row>
    <row r="107" spans="1:6" ht="12.75" customHeight="1" x14ac:dyDescent="0.25">
      <c r="A107" s="190">
        <v>651</v>
      </c>
      <c r="B107" s="134" t="s">
        <v>408</v>
      </c>
      <c r="C107" s="191" t="s">
        <v>409</v>
      </c>
      <c r="D107" s="192">
        <f t="shared" ref="D107:E107" si="19">SUM(D108:D111)</f>
        <v>0</v>
      </c>
      <c r="E107" s="192">
        <f t="shared" si="19"/>
        <v>0</v>
      </c>
      <c r="F107" s="148" t="str">
        <f t="shared" si="0"/>
        <v>-</v>
      </c>
    </row>
    <row r="108" spans="1:6" ht="12.75" customHeight="1" x14ac:dyDescent="0.25">
      <c r="A108" s="190">
        <v>6511</v>
      </c>
      <c r="B108" s="134" t="s">
        <v>410</v>
      </c>
      <c r="C108" s="191" t="s">
        <v>411</v>
      </c>
      <c r="D108" s="193">
        <v>0</v>
      </c>
      <c r="E108" s="193"/>
      <c r="F108" s="148" t="str">
        <f t="shared" si="0"/>
        <v>-</v>
      </c>
    </row>
    <row r="109" spans="1:6" ht="12.75" customHeight="1" x14ac:dyDescent="0.25">
      <c r="A109" s="190">
        <v>6512</v>
      </c>
      <c r="B109" s="134" t="s">
        <v>412</v>
      </c>
      <c r="C109" s="191" t="s">
        <v>413</v>
      </c>
      <c r="D109" s="193">
        <v>0</v>
      </c>
      <c r="E109" s="193"/>
      <c r="F109" s="148" t="str">
        <f t="shared" si="0"/>
        <v>-</v>
      </c>
    </row>
    <row r="110" spans="1:6" ht="12.75" customHeight="1" x14ac:dyDescent="0.25">
      <c r="A110" s="190">
        <v>6513</v>
      </c>
      <c r="B110" s="134" t="s">
        <v>414</v>
      </c>
      <c r="C110" s="191" t="s">
        <v>415</v>
      </c>
      <c r="D110" s="193">
        <v>0</v>
      </c>
      <c r="E110" s="193"/>
      <c r="F110" s="148" t="str">
        <f t="shared" si="0"/>
        <v>-</v>
      </c>
    </row>
    <row r="111" spans="1:6" ht="12.75" customHeight="1" x14ac:dyDescent="0.25">
      <c r="A111" s="190">
        <v>6514</v>
      </c>
      <c r="B111" s="134" t="s">
        <v>416</v>
      </c>
      <c r="C111" s="191" t="s">
        <v>417</v>
      </c>
      <c r="D111" s="193">
        <v>0</v>
      </c>
      <c r="E111" s="193"/>
      <c r="F111" s="148" t="str">
        <f t="shared" si="0"/>
        <v>-</v>
      </c>
    </row>
    <row r="112" spans="1:6" ht="12.75" customHeight="1" x14ac:dyDescent="0.25">
      <c r="A112" s="190">
        <v>652</v>
      </c>
      <c r="B112" s="134" t="s">
        <v>418</v>
      </c>
      <c r="C112" s="191" t="s">
        <v>419</v>
      </c>
      <c r="D112" s="192">
        <f t="shared" ref="D112:E112" si="20">SUM(D113:D119)</f>
        <v>0</v>
      </c>
      <c r="E112" s="192">
        <f t="shared" si="20"/>
        <v>0</v>
      </c>
      <c r="F112" s="148" t="str">
        <f t="shared" si="0"/>
        <v>-</v>
      </c>
    </row>
    <row r="113" spans="1:6" ht="12.75" customHeight="1" x14ac:dyDescent="0.25">
      <c r="A113" s="190">
        <v>6521</v>
      </c>
      <c r="B113" s="134" t="s">
        <v>420</v>
      </c>
      <c r="C113" s="191" t="s">
        <v>421</v>
      </c>
      <c r="D113" s="193">
        <v>0</v>
      </c>
      <c r="E113" s="193"/>
      <c r="F113" s="148" t="str">
        <f t="shared" si="0"/>
        <v>-</v>
      </c>
    </row>
    <row r="114" spans="1:6" ht="12.75" customHeight="1" x14ac:dyDescent="0.25">
      <c r="A114" s="190">
        <v>6522</v>
      </c>
      <c r="B114" s="134" t="s">
        <v>422</v>
      </c>
      <c r="C114" s="191" t="s">
        <v>423</v>
      </c>
      <c r="D114" s="193">
        <v>0</v>
      </c>
      <c r="E114" s="193"/>
      <c r="F114" s="148" t="str">
        <f t="shared" si="0"/>
        <v>-</v>
      </c>
    </row>
    <row r="115" spans="1:6" ht="12.75" customHeight="1" x14ac:dyDescent="0.25">
      <c r="A115" s="190">
        <v>6524</v>
      </c>
      <c r="B115" s="134" t="s">
        <v>424</v>
      </c>
      <c r="C115" s="191" t="s">
        <v>425</v>
      </c>
      <c r="D115" s="193">
        <v>0</v>
      </c>
      <c r="E115" s="193"/>
      <c r="F115" s="148" t="str">
        <f t="shared" si="0"/>
        <v>-</v>
      </c>
    </row>
    <row r="116" spans="1:6" ht="12.75" customHeight="1" x14ac:dyDescent="0.25">
      <c r="A116" s="190">
        <v>6525</v>
      </c>
      <c r="B116" s="134" t="s">
        <v>426</v>
      </c>
      <c r="C116" s="191" t="s">
        <v>427</v>
      </c>
      <c r="D116" s="193">
        <v>0</v>
      </c>
      <c r="E116" s="193"/>
      <c r="F116" s="148" t="str">
        <f t="shared" si="0"/>
        <v>-</v>
      </c>
    </row>
    <row r="117" spans="1:6" ht="12.75" customHeight="1" x14ac:dyDescent="0.25">
      <c r="A117" s="190">
        <v>6526</v>
      </c>
      <c r="B117" s="134" t="s">
        <v>428</v>
      </c>
      <c r="C117" s="191" t="s">
        <v>429</v>
      </c>
      <c r="D117" s="193">
        <v>0</v>
      </c>
      <c r="E117" s="193"/>
      <c r="F117" s="148" t="str">
        <f t="shared" si="0"/>
        <v>-</v>
      </c>
    </row>
    <row r="118" spans="1:6" ht="12.75" customHeight="1" x14ac:dyDescent="0.25">
      <c r="A118" s="190">
        <v>6527</v>
      </c>
      <c r="B118" s="134" t="s">
        <v>430</v>
      </c>
      <c r="C118" s="191" t="s">
        <v>431</v>
      </c>
      <c r="D118" s="193">
        <v>0</v>
      </c>
      <c r="E118" s="193"/>
      <c r="F118" s="148" t="str">
        <f t="shared" si="0"/>
        <v>-</v>
      </c>
    </row>
    <row r="119" spans="1:6" ht="24" x14ac:dyDescent="0.25">
      <c r="A119" s="190" t="s">
        <v>432</v>
      </c>
      <c r="B119" s="135" t="s">
        <v>433</v>
      </c>
      <c r="C119" s="191" t="s">
        <v>432</v>
      </c>
      <c r="D119" s="193">
        <v>0</v>
      </c>
      <c r="E119" s="193"/>
      <c r="F119" s="148" t="str">
        <f t="shared" si="0"/>
        <v>-</v>
      </c>
    </row>
    <row r="120" spans="1:6" ht="12.75" customHeight="1" x14ac:dyDescent="0.25">
      <c r="A120" s="190">
        <v>653</v>
      </c>
      <c r="B120" s="134" t="s">
        <v>434</v>
      </c>
      <c r="C120" s="191" t="s">
        <v>435</v>
      </c>
      <c r="D120" s="192">
        <f t="shared" ref="D120:E120" si="21">SUM(D121:D123)</f>
        <v>0</v>
      </c>
      <c r="E120" s="192">
        <f t="shared" si="21"/>
        <v>0</v>
      </c>
      <c r="F120" s="148" t="str">
        <f t="shared" si="0"/>
        <v>-</v>
      </c>
    </row>
    <row r="121" spans="1:6" ht="12.75" customHeight="1" x14ac:dyDescent="0.25">
      <c r="A121" s="190">
        <v>6531</v>
      </c>
      <c r="B121" s="134" t="s">
        <v>436</v>
      </c>
      <c r="C121" s="191" t="s">
        <v>437</v>
      </c>
      <c r="D121" s="193">
        <v>0</v>
      </c>
      <c r="E121" s="193"/>
      <c r="F121" s="148" t="str">
        <f t="shared" si="0"/>
        <v>-</v>
      </c>
    </row>
    <row r="122" spans="1:6" ht="12.75" customHeight="1" x14ac:dyDescent="0.25">
      <c r="A122" s="190">
        <v>6532</v>
      </c>
      <c r="B122" s="134" t="s">
        <v>438</v>
      </c>
      <c r="C122" s="191" t="s">
        <v>439</v>
      </c>
      <c r="D122" s="193">
        <v>0</v>
      </c>
      <c r="E122" s="193"/>
      <c r="F122" s="148" t="str">
        <f t="shared" si="0"/>
        <v>-</v>
      </c>
    </row>
    <row r="123" spans="1:6" ht="12.75" customHeight="1" x14ac:dyDescent="0.25">
      <c r="A123" s="190">
        <v>6533</v>
      </c>
      <c r="B123" s="134" t="s">
        <v>440</v>
      </c>
      <c r="C123" s="191" t="s">
        <v>441</v>
      </c>
      <c r="D123" s="193">
        <v>0</v>
      </c>
      <c r="E123" s="193"/>
      <c r="F123" s="148" t="str">
        <f t="shared" si="0"/>
        <v>-</v>
      </c>
    </row>
    <row r="124" spans="1:6" ht="12.75" customHeight="1" x14ac:dyDescent="0.25">
      <c r="A124" s="194" t="s">
        <v>2002</v>
      </c>
      <c r="B124" s="136" t="s">
        <v>287</v>
      </c>
      <c r="C124" s="195" t="s">
        <v>2002</v>
      </c>
      <c r="D124" s="196"/>
      <c r="E124" s="196"/>
      <c r="F124" s="197" t="str">
        <f t="shared" si="0"/>
        <v>-</v>
      </c>
    </row>
    <row r="125" spans="1:6" ht="24" x14ac:dyDescent="0.25">
      <c r="A125" s="190">
        <v>66</v>
      </c>
      <c r="B125" s="137" t="s">
        <v>442</v>
      </c>
      <c r="C125" s="191" t="s">
        <v>443</v>
      </c>
      <c r="D125" s="192">
        <f t="shared" ref="D125:E125" si="22">D126+D129</f>
        <v>20345.620000000003</v>
      </c>
      <c r="E125" s="192">
        <f t="shared" si="22"/>
        <v>11677.33</v>
      </c>
      <c r="F125" s="148">
        <f t="shared" si="0"/>
        <v>57.394810283490983</v>
      </c>
    </row>
    <row r="126" spans="1:6" ht="12.75" customHeight="1" x14ac:dyDescent="0.25">
      <c r="A126" s="190">
        <v>661</v>
      </c>
      <c r="B126" s="136" t="s">
        <v>444</v>
      </c>
      <c r="C126" s="191" t="s">
        <v>445</v>
      </c>
      <c r="D126" s="192">
        <f t="shared" ref="D126:E126" si="23">SUM(D127:D128)</f>
        <v>15529.44</v>
      </c>
      <c r="E126" s="192">
        <f t="shared" si="23"/>
        <v>11677.33</v>
      </c>
      <c r="F126" s="148">
        <f t="shared" si="0"/>
        <v>75.194791312500641</v>
      </c>
    </row>
    <row r="127" spans="1:6" ht="12.75" customHeight="1" x14ac:dyDescent="0.25">
      <c r="A127" s="190">
        <v>6614</v>
      </c>
      <c r="B127" s="136" t="s">
        <v>27</v>
      </c>
      <c r="C127" s="191" t="s">
        <v>446</v>
      </c>
      <c r="D127" s="193">
        <v>0</v>
      </c>
      <c r="E127" s="193"/>
      <c r="F127" s="148" t="str">
        <f t="shared" si="0"/>
        <v>-</v>
      </c>
    </row>
    <row r="128" spans="1:6" ht="12.75" customHeight="1" x14ac:dyDescent="0.25">
      <c r="A128" s="190">
        <v>6615</v>
      </c>
      <c r="B128" s="136" t="s">
        <v>86</v>
      </c>
      <c r="C128" s="191" t="s">
        <v>447</v>
      </c>
      <c r="D128" s="193">
        <v>15529.44</v>
      </c>
      <c r="E128" s="193">
        <v>11677.33</v>
      </c>
      <c r="F128" s="148">
        <f t="shared" si="0"/>
        <v>75.194791312500641</v>
      </c>
    </row>
    <row r="129" spans="1:6" ht="36" x14ac:dyDescent="0.25">
      <c r="A129" s="190">
        <v>663</v>
      </c>
      <c r="B129" s="137" t="s">
        <v>2003</v>
      </c>
      <c r="C129" s="191" t="s">
        <v>448</v>
      </c>
      <c r="D129" s="192">
        <f t="shared" ref="D129:E129" si="24">SUM(D130:D133)</f>
        <v>4816.18</v>
      </c>
      <c r="E129" s="192">
        <f t="shared" si="24"/>
        <v>0</v>
      </c>
      <c r="F129" s="148">
        <f t="shared" si="0"/>
        <v>0</v>
      </c>
    </row>
    <row r="130" spans="1:6" ht="12.75" customHeight="1" x14ac:dyDescent="0.25">
      <c r="A130" s="190">
        <v>6631</v>
      </c>
      <c r="B130" s="136" t="s">
        <v>449</v>
      </c>
      <c r="C130" s="191" t="s">
        <v>450</v>
      </c>
      <c r="D130" s="193">
        <v>4816.18</v>
      </c>
      <c r="E130" s="193"/>
      <c r="F130" s="148">
        <f t="shared" si="0"/>
        <v>0</v>
      </c>
    </row>
    <row r="131" spans="1:6" ht="12.75" customHeight="1" x14ac:dyDescent="0.25">
      <c r="A131" s="190">
        <v>6632</v>
      </c>
      <c r="B131" s="137" t="s">
        <v>451</v>
      </c>
      <c r="C131" s="191" t="s">
        <v>452</v>
      </c>
      <c r="D131" s="193">
        <v>0</v>
      </c>
      <c r="E131" s="193"/>
      <c r="F131" s="148" t="str">
        <f t="shared" si="0"/>
        <v>-</v>
      </c>
    </row>
    <row r="132" spans="1:6" ht="24" x14ac:dyDescent="0.25">
      <c r="A132" s="190" t="s">
        <v>453</v>
      </c>
      <c r="B132" s="137" t="s">
        <v>454</v>
      </c>
      <c r="C132" s="191" t="s">
        <v>453</v>
      </c>
      <c r="D132" s="193">
        <v>0</v>
      </c>
      <c r="E132" s="193"/>
      <c r="F132" s="148" t="str">
        <f t="shared" si="0"/>
        <v>-</v>
      </c>
    </row>
    <row r="133" spans="1:6" ht="24" x14ac:dyDescent="0.25">
      <c r="A133" s="190" t="s">
        <v>455</v>
      </c>
      <c r="B133" s="137" t="s">
        <v>456</v>
      </c>
      <c r="C133" s="191" t="s">
        <v>455</v>
      </c>
      <c r="D133" s="193">
        <v>0</v>
      </c>
      <c r="E133" s="193"/>
      <c r="F133" s="148" t="str">
        <f>IF(D133&lt;&gt;0,IF(E133/D133&gt;=100,"&gt;&gt;100",E133/D133*100),"-")</f>
        <v>-</v>
      </c>
    </row>
    <row r="134" spans="1:6" ht="24" x14ac:dyDescent="0.25">
      <c r="A134" s="190">
        <v>67</v>
      </c>
      <c r="B134" s="137" t="s">
        <v>457</v>
      </c>
      <c r="C134" s="191" t="s">
        <v>458</v>
      </c>
      <c r="D134" s="192">
        <f t="shared" ref="D134:E134" si="25">D135+D139</f>
        <v>715823.38</v>
      </c>
      <c r="E134" s="192">
        <f t="shared" si="25"/>
        <v>829181.62</v>
      </c>
      <c r="F134" s="148">
        <f t="shared" ref="F134:F229" si="26">IF(D134&lt;&gt;0,IF(E134/D134&gt;=100,"&gt;&gt;100",E134/D134*100),"-")</f>
        <v>115.83606280085459</v>
      </c>
    </row>
    <row r="135" spans="1:6" ht="24" x14ac:dyDescent="0.25">
      <c r="A135" s="190">
        <v>671</v>
      </c>
      <c r="B135" s="137" t="s">
        <v>459</v>
      </c>
      <c r="C135" s="191" t="s">
        <v>460</v>
      </c>
      <c r="D135" s="192">
        <f t="shared" ref="D135:E135" si="27">SUM(D136:D138)</f>
        <v>715823.38</v>
      </c>
      <c r="E135" s="192">
        <f t="shared" si="27"/>
        <v>829181.62</v>
      </c>
      <c r="F135" s="148">
        <f t="shared" si="26"/>
        <v>115.83606280085459</v>
      </c>
    </row>
    <row r="136" spans="1:6" ht="12.75" customHeight="1" x14ac:dyDescent="0.25">
      <c r="A136" s="190">
        <v>6711</v>
      </c>
      <c r="B136" s="136" t="s">
        <v>2004</v>
      </c>
      <c r="C136" s="191" t="s">
        <v>461</v>
      </c>
      <c r="D136" s="193">
        <v>715823.38</v>
      </c>
      <c r="E136" s="193">
        <v>829181.62</v>
      </c>
      <c r="F136" s="148">
        <f t="shared" si="26"/>
        <v>115.83606280085459</v>
      </c>
    </row>
    <row r="137" spans="1:6" ht="24" x14ac:dyDescent="0.25">
      <c r="A137" s="190">
        <v>6712</v>
      </c>
      <c r="B137" s="137" t="s">
        <v>462</v>
      </c>
      <c r="C137" s="191" t="s">
        <v>463</v>
      </c>
      <c r="D137" s="193">
        <v>0</v>
      </c>
      <c r="E137" s="193"/>
      <c r="F137" s="148" t="str">
        <f t="shared" si="26"/>
        <v>-</v>
      </c>
    </row>
    <row r="138" spans="1:6" ht="24" x14ac:dyDescent="0.25">
      <c r="A138" s="190" t="s">
        <v>464</v>
      </c>
      <c r="B138" s="136" t="s">
        <v>2005</v>
      </c>
      <c r="C138" s="191" t="s">
        <v>464</v>
      </c>
      <c r="D138" s="193">
        <v>0</v>
      </c>
      <c r="E138" s="193"/>
      <c r="F138" s="148" t="str">
        <f t="shared" si="26"/>
        <v>-</v>
      </c>
    </row>
    <row r="139" spans="1:6" ht="12.75" customHeight="1" x14ac:dyDescent="0.25">
      <c r="A139" s="190" t="s">
        <v>465</v>
      </c>
      <c r="B139" s="136" t="s">
        <v>466</v>
      </c>
      <c r="C139" s="191" t="s">
        <v>465</v>
      </c>
      <c r="D139" s="193">
        <v>0</v>
      </c>
      <c r="E139" s="193"/>
      <c r="F139" s="148" t="str">
        <f t="shared" si="26"/>
        <v>-</v>
      </c>
    </row>
    <row r="140" spans="1:6" ht="12.75" customHeight="1" x14ac:dyDescent="0.25">
      <c r="A140" s="190">
        <v>68</v>
      </c>
      <c r="B140" s="136" t="s">
        <v>467</v>
      </c>
      <c r="C140" s="191" t="s">
        <v>468</v>
      </c>
      <c r="D140" s="192">
        <f t="shared" ref="D140:E140" si="28">D141+D151</f>
        <v>0</v>
      </c>
      <c r="E140" s="192">
        <f t="shared" si="28"/>
        <v>0</v>
      </c>
      <c r="F140" s="148" t="str">
        <f t="shared" si="26"/>
        <v>-</v>
      </c>
    </row>
    <row r="141" spans="1:6" ht="12.75" customHeight="1" x14ac:dyDescent="0.25">
      <c r="A141" s="190">
        <v>681</v>
      </c>
      <c r="B141" s="136" t="s">
        <v>469</v>
      </c>
      <c r="C141" s="191" t="s">
        <v>470</v>
      </c>
      <c r="D141" s="192">
        <f t="shared" ref="D141:E141" si="29">SUM(D142:D150)</f>
        <v>0</v>
      </c>
      <c r="E141" s="192">
        <f t="shared" si="29"/>
        <v>0</v>
      </c>
      <c r="F141" s="148" t="str">
        <f t="shared" si="26"/>
        <v>-</v>
      </c>
    </row>
    <row r="142" spans="1:6" ht="12.75" customHeight="1" x14ac:dyDescent="0.25">
      <c r="A142" s="190">
        <v>6811</v>
      </c>
      <c r="B142" s="136" t="s">
        <v>471</v>
      </c>
      <c r="C142" s="191" t="s">
        <v>472</v>
      </c>
      <c r="D142" s="193">
        <v>0</v>
      </c>
      <c r="E142" s="193"/>
      <c r="F142" s="148" t="str">
        <f t="shared" si="26"/>
        <v>-</v>
      </c>
    </row>
    <row r="143" spans="1:6" ht="12.75" customHeight="1" x14ac:dyDescent="0.25">
      <c r="A143" s="190">
        <v>6812</v>
      </c>
      <c r="B143" s="136" t="s">
        <v>473</v>
      </c>
      <c r="C143" s="191" t="s">
        <v>474</v>
      </c>
      <c r="D143" s="193">
        <v>0</v>
      </c>
      <c r="E143" s="193"/>
      <c r="F143" s="148" t="str">
        <f t="shared" si="26"/>
        <v>-</v>
      </c>
    </row>
    <row r="144" spans="1:6" ht="12.75" customHeight="1" x14ac:dyDescent="0.25">
      <c r="A144" s="190">
        <v>6813</v>
      </c>
      <c r="B144" s="136" t="s">
        <v>475</v>
      </c>
      <c r="C144" s="191" t="s">
        <v>476</v>
      </c>
      <c r="D144" s="193">
        <v>0</v>
      </c>
      <c r="E144" s="193"/>
      <c r="F144" s="148" t="str">
        <f t="shared" si="26"/>
        <v>-</v>
      </c>
    </row>
    <row r="145" spans="1:6" ht="12.75" customHeight="1" x14ac:dyDescent="0.25">
      <c r="A145" s="190">
        <v>6814</v>
      </c>
      <c r="B145" s="136" t="s">
        <v>2006</v>
      </c>
      <c r="C145" s="191" t="s">
        <v>477</v>
      </c>
      <c r="D145" s="193">
        <v>0</v>
      </c>
      <c r="E145" s="193"/>
      <c r="F145" s="148" t="str">
        <f t="shared" si="26"/>
        <v>-</v>
      </c>
    </row>
    <row r="146" spans="1:6" ht="12.75" customHeight="1" x14ac:dyDescent="0.25">
      <c r="A146" s="190">
        <v>6815</v>
      </c>
      <c r="B146" s="136" t="s">
        <v>2007</v>
      </c>
      <c r="C146" s="191" t="s">
        <v>478</v>
      </c>
      <c r="D146" s="193">
        <v>0</v>
      </c>
      <c r="E146" s="193"/>
      <c r="F146" s="148" t="str">
        <f t="shared" si="26"/>
        <v>-</v>
      </c>
    </row>
    <row r="147" spans="1:6" ht="12.75" customHeight="1" x14ac:dyDescent="0.25">
      <c r="A147" s="190">
        <v>6816</v>
      </c>
      <c r="B147" s="136" t="s">
        <v>479</v>
      </c>
      <c r="C147" s="191" t="s">
        <v>480</v>
      </c>
      <c r="D147" s="193">
        <v>0</v>
      </c>
      <c r="E147" s="193"/>
      <c r="F147" s="148" t="str">
        <f t="shared" si="26"/>
        <v>-</v>
      </c>
    </row>
    <row r="148" spans="1:6" ht="12.75" customHeight="1" x14ac:dyDescent="0.25">
      <c r="A148" s="190">
        <v>6817</v>
      </c>
      <c r="B148" s="136" t="s">
        <v>481</v>
      </c>
      <c r="C148" s="191" t="s">
        <v>482</v>
      </c>
      <c r="D148" s="193">
        <v>0</v>
      </c>
      <c r="E148" s="193"/>
      <c r="F148" s="148" t="str">
        <f t="shared" si="26"/>
        <v>-</v>
      </c>
    </row>
    <row r="149" spans="1:6" ht="12.75" customHeight="1" x14ac:dyDescent="0.25">
      <c r="A149" s="190">
        <v>6818</v>
      </c>
      <c r="B149" s="134" t="s">
        <v>483</v>
      </c>
      <c r="C149" s="191" t="s">
        <v>484</v>
      </c>
      <c r="D149" s="193">
        <v>0</v>
      </c>
      <c r="E149" s="193"/>
      <c r="F149" s="148" t="str">
        <f t="shared" si="26"/>
        <v>-</v>
      </c>
    </row>
    <row r="150" spans="1:6" ht="12.75" customHeight="1" x14ac:dyDescent="0.25">
      <c r="A150" s="190">
        <v>6819</v>
      </c>
      <c r="B150" s="134" t="s">
        <v>485</v>
      </c>
      <c r="C150" s="191" t="s">
        <v>486</v>
      </c>
      <c r="D150" s="193">
        <v>0</v>
      </c>
      <c r="E150" s="193"/>
      <c r="F150" s="148" t="str">
        <f t="shared" si="26"/>
        <v>-</v>
      </c>
    </row>
    <row r="151" spans="1:6" ht="12.75" customHeight="1" x14ac:dyDescent="0.25">
      <c r="A151" s="190">
        <v>683</v>
      </c>
      <c r="B151" s="134" t="s">
        <v>96</v>
      </c>
      <c r="C151" s="191" t="s">
        <v>487</v>
      </c>
      <c r="D151" s="193">
        <v>0</v>
      </c>
      <c r="E151" s="193"/>
      <c r="F151" s="148" t="str">
        <f t="shared" si="26"/>
        <v>-</v>
      </c>
    </row>
    <row r="152" spans="1:6" ht="12.75" customHeight="1" x14ac:dyDescent="0.25">
      <c r="A152" s="190">
        <v>3</v>
      </c>
      <c r="B152" s="134" t="s">
        <v>488</v>
      </c>
      <c r="C152" s="191" t="s">
        <v>236</v>
      </c>
      <c r="D152" s="192">
        <f>D153+D164+D202+D221+D230+D262+D273</f>
        <v>734581.71999999986</v>
      </c>
      <c r="E152" s="192">
        <f>E153+E164+E202+E221+E230+E262+E273</f>
        <v>904221.59</v>
      </c>
      <c r="F152" s="148">
        <f t="shared" si="26"/>
        <v>123.09339660671112</v>
      </c>
    </row>
    <row r="153" spans="1:6" ht="12.75" customHeight="1" x14ac:dyDescent="0.25">
      <c r="A153" s="190">
        <v>31</v>
      </c>
      <c r="B153" s="134" t="s">
        <v>489</v>
      </c>
      <c r="C153" s="191" t="s">
        <v>227</v>
      </c>
      <c r="D153" s="192">
        <f t="shared" ref="D153:E153" si="30">D154+D159+D160</f>
        <v>657093.37999999989</v>
      </c>
      <c r="E153" s="192">
        <f t="shared" si="30"/>
        <v>837408.23</v>
      </c>
      <c r="F153" s="148">
        <f t="shared" si="26"/>
        <v>127.44128239429229</v>
      </c>
    </row>
    <row r="154" spans="1:6" ht="12.75" customHeight="1" x14ac:dyDescent="0.25">
      <c r="A154" s="190">
        <v>311</v>
      </c>
      <c r="B154" s="134" t="s">
        <v>490</v>
      </c>
      <c r="C154" s="191" t="s">
        <v>491</v>
      </c>
      <c r="D154" s="192">
        <f t="shared" ref="D154:E154" si="31">SUM(D155:D158)</f>
        <v>513232.66</v>
      </c>
      <c r="E154" s="192">
        <f t="shared" si="31"/>
        <v>626880.74</v>
      </c>
      <c r="F154" s="148">
        <f t="shared" si="26"/>
        <v>122.1435790933492</v>
      </c>
    </row>
    <row r="155" spans="1:6" ht="12.75" customHeight="1" x14ac:dyDescent="0.25">
      <c r="A155" s="190">
        <v>3111</v>
      </c>
      <c r="B155" s="134" t="s">
        <v>31</v>
      </c>
      <c r="C155" s="191" t="s">
        <v>492</v>
      </c>
      <c r="D155" s="193">
        <v>513232.66</v>
      </c>
      <c r="E155" s="193">
        <v>626880.74</v>
      </c>
      <c r="F155" s="148">
        <f t="shared" si="26"/>
        <v>122.1435790933492</v>
      </c>
    </row>
    <row r="156" spans="1:6" ht="12.75" customHeight="1" x14ac:dyDescent="0.25">
      <c r="A156" s="190">
        <v>3112</v>
      </c>
      <c r="B156" s="134" t="s">
        <v>493</v>
      </c>
      <c r="C156" s="191" t="s">
        <v>494</v>
      </c>
      <c r="D156" s="193">
        <v>0</v>
      </c>
      <c r="E156" s="193"/>
      <c r="F156" s="148" t="str">
        <f t="shared" si="26"/>
        <v>-</v>
      </c>
    </row>
    <row r="157" spans="1:6" ht="12.75" customHeight="1" x14ac:dyDescent="0.25">
      <c r="A157" s="190">
        <v>3113</v>
      </c>
      <c r="B157" s="136" t="s">
        <v>495</v>
      </c>
      <c r="C157" s="191" t="s">
        <v>496</v>
      </c>
      <c r="D157" s="193">
        <v>0</v>
      </c>
      <c r="E157" s="193"/>
      <c r="F157" s="148" t="str">
        <f t="shared" si="26"/>
        <v>-</v>
      </c>
    </row>
    <row r="158" spans="1:6" ht="12.75" customHeight="1" x14ac:dyDescent="0.25">
      <c r="A158" s="190">
        <v>3114</v>
      </c>
      <c r="B158" s="136" t="s">
        <v>497</v>
      </c>
      <c r="C158" s="191" t="s">
        <v>498</v>
      </c>
      <c r="D158" s="193">
        <v>0</v>
      </c>
      <c r="E158" s="193"/>
      <c r="F158" s="148" t="str">
        <f t="shared" si="26"/>
        <v>-</v>
      </c>
    </row>
    <row r="159" spans="1:6" ht="12.75" customHeight="1" x14ac:dyDescent="0.25">
      <c r="A159" s="190">
        <v>312</v>
      </c>
      <c r="B159" s="136" t="s">
        <v>101</v>
      </c>
      <c r="C159" s="191" t="s">
        <v>499</v>
      </c>
      <c r="D159" s="193">
        <v>21734.14</v>
      </c>
      <c r="E159" s="193">
        <v>59255.24</v>
      </c>
      <c r="F159" s="148">
        <f t="shared" si="26"/>
        <v>272.63669047866631</v>
      </c>
    </row>
    <row r="160" spans="1:6" ht="12.75" customHeight="1" x14ac:dyDescent="0.25">
      <c r="A160" s="190">
        <v>313</v>
      </c>
      <c r="B160" s="136" t="s">
        <v>500</v>
      </c>
      <c r="C160" s="191" t="s">
        <v>501</v>
      </c>
      <c r="D160" s="192">
        <f t="shared" ref="D160:E160" si="32">SUM(D161:D163)</f>
        <v>122126.57999999999</v>
      </c>
      <c r="E160" s="192">
        <f t="shared" si="32"/>
        <v>151272.25</v>
      </c>
      <c r="F160" s="148">
        <f t="shared" si="26"/>
        <v>123.86513238968946</v>
      </c>
    </row>
    <row r="161" spans="1:6" ht="12.75" customHeight="1" x14ac:dyDescent="0.25">
      <c r="A161" s="190">
        <v>3131</v>
      </c>
      <c r="B161" s="136" t="s">
        <v>2008</v>
      </c>
      <c r="C161" s="191" t="s">
        <v>502</v>
      </c>
      <c r="D161" s="193">
        <v>39223.1</v>
      </c>
      <c r="E161" s="193">
        <v>47836.91</v>
      </c>
      <c r="F161" s="148">
        <f t="shared" si="26"/>
        <v>121.96106376089601</v>
      </c>
    </row>
    <row r="162" spans="1:6" ht="12.75" customHeight="1" x14ac:dyDescent="0.25">
      <c r="A162" s="190">
        <v>3132</v>
      </c>
      <c r="B162" s="136" t="s">
        <v>103</v>
      </c>
      <c r="C162" s="191" t="s">
        <v>503</v>
      </c>
      <c r="D162" s="193">
        <v>82903.48</v>
      </c>
      <c r="E162" s="193">
        <v>103435.34</v>
      </c>
      <c r="F162" s="148">
        <f t="shared" si="26"/>
        <v>124.76598087317927</v>
      </c>
    </row>
    <row r="163" spans="1:6" ht="12.75" customHeight="1" x14ac:dyDescent="0.25">
      <c r="A163" s="190">
        <v>3133</v>
      </c>
      <c r="B163" s="134" t="s">
        <v>504</v>
      </c>
      <c r="C163" s="191" t="s">
        <v>505</v>
      </c>
      <c r="D163" s="193">
        <v>0</v>
      </c>
      <c r="E163" s="193"/>
      <c r="F163" s="148" t="str">
        <f t="shared" si="26"/>
        <v>-</v>
      </c>
    </row>
    <row r="164" spans="1:6" ht="12.75" customHeight="1" x14ac:dyDescent="0.25">
      <c r="A164" s="194">
        <v>32</v>
      </c>
      <c r="B164" s="136" t="s">
        <v>2009</v>
      </c>
      <c r="C164" s="191" t="s">
        <v>506</v>
      </c>
      <c r="D164" s="192">
        <f>D165+D170+D178+D188+D189+D194</f>
        <v>76756.599999999991</v>
      </c>
      <c r="E164" s="192">
        <f>E165+E170+E178+E188+E189+E194</f>
        <v>66137.489999999991</v>
      </c>
      <c r="F164" s="148">
        <f t="shared" si="26"/>
        <v>86.165215759947671</v>
      </c>
    </row>
    <row r="165" spans="1:6" ht="12.75" customHeight="1" x14ac:dyDescent="0.25">
      <c r="A165" s="190">
        <v>321</v>
      </c>
      <c r="B165" s="134" t="s">
        <v>507</v>
      </c>
      <c r="C165" s="191" t="s">
        <v>508</v>
      </c>
      <c r="D165" s="192">
        <f t="shared" ref="D165:E165" si="33">SUM(D166:D169)</f>
        <v>16054</v>
      </c>
      <c r="E165" s="192">
        <f t="shared" si="33"/>
        <v>15138.49</v>
      </c>
      <c r="F165" s="148">
        <f t="shared" si="26"/>
        <v>94.297309081848752</v>
      </c>
    </row>
    <row r="166" spans="1:6" ht="12.75" customHeight="1" x14ac:dyDescent="0.25">
      <c r="A166" s="190">
        <v>3211</v>
      </c>
      <c r="B166" s="134" t="s">
        <v>33</v>
      </c>
      <c r="C166" s="191" t="s">
        <v>509</v>
      </c>
      <c r="D166" s="193">
        <v>2730</v>
      </c>
      <c r="E166" s="193">
        <v>1020</v>
      </c>
      <c r="F166" s="148">
        <f t="shared" si="26"/>
        <v>37.362637362637365</v>
      </c>
    </row>
    <row r="167" spans="1:6" ht="12.75" customHeight="1" x14ac:dyDescent="0.25">
      <c r="A167" s="190">
        <v>3212</v>
      </c>
      <c r="B167" s="134" t="s">
        <v>104</v>
      </c>
      <c r="C167" s="191" t="s">
        <v>510</v>
      </c>
      <c r="D167" s="193">
        <v>13324</v>
      </c>
      <c r="E167" s="193">
        <v>14118.49</v>
      </c>
      <c r="F167" s="148">
        <f t="shared" si="26"/>
        <v>105.962848994296</v>
      </c>
    </row>
    <row r="168" spans="1:6" ht="12.75" customHeight="1" x14ac:dyDescent="0.25">
      <c r="A168" s="190">
        <v>3213</v>
      </c>
      <c r="B168" s="134" t="s">
        <v>105</v>
      </c>
      <c r="C168" s="191" t="s">
        <v>511</v>
      </c>
      <c r="D168" s="193">
        <v>0</v>
      </c>
      <c r="E168" s="193">
        <v>0</v>
      </c>
      <c r="F168" s="148" t="str">
        <f t="shared" si="26"/>
        <v>-</v>
      </c>
    </row>
    <row r="169" spans="1:6" ht="12.75" customHeight="1" x14ac:dyDescent="0.25">
      <c r="A169" s="190">
        <v>3214</v>
      </c>
      <c r="B169" s="134" t="s">
        <v>512</v>
      </c>
      <c r="C169" s="191" t="s">
        <v>513</v>
      </c>
      <c r="D169" s="193">
        <v>0</v>
      </c>
      <c r="E169" s="193">
        <v>0</v>
      </c>
      <c r="F169" s="148" t="str">
        <f t="shared" si="26"/>
        <v>-</v>
      </c>
    </row>
    <row r="170" spans="1:6" ht="12.75" customHeight="1" x14ac:dyDescent="0.25">
      <c r="A170" s="190">
        <v>322</v>
      </c>
      <c r="B170" s="134" t="s">
        <v>514</v>
      </c>
      <c r="C170" s="191" t="s">
        <v>515</v>
      </c>
      <c r="D170" s="192">
        <f t="shared" ref="D170:E170" si="34">SUM(D171:D177)</f>
        <v>38492.949999999997</v>
      </c>
      <c r="E170" s="192">
        <f t="shared" si="34"/>
        <v>18014.52</v>
      </c>
      <c r="F170" s="148">
        <f t="shared" si="26"/>
        <v>46.799530823176717</v>
      </c>
    </row>
    <row r="171" spans="1:6" ht="12.75" customHeight="1" x14ac:dyDescent="0.25">
      <c r="A171" s="190">
        <v>3221</v>
      </c>
      <c r="B171" s="134" t="s">
        <v>107</v>
      </c>
      <c r="C171" s="191" t="s">
        <v>516</v>
      </c>
      <c r="D171" s="193">
        <v>934.53</v>
      </c>
      <c r="E171" s="193">
        <v>941.34</v>
      </c>
      <c r="F171" s="148">
        <f t="shared" si="26"/>
        <v>100.72870854868223</v>
      </c>
    </row>
    <row r="172" spans="1:6" ht="12.75" customHeight="1" x14ac:dyDescent="0.25">
      <c r="A172" s="190">
        <v>3222</v>
      </c>
      <c r="B172" s="134" t="s">
        <v>108</v>
      </c>
      <c r="C172" s="191" t="s">
        <v>517</v>
      </c>
      <c r="D172" s="193">
        <v>0</v>
      </c>
      <c r="E172" s="193">
        <v>0</v>
      </c>
      <c r="F172" s="148" t="str">
        <f t="shared" si="26"/>
        <v>-</v>
      </c>
    </row>
    <row r="173" spans="1:6" ht="12.75" customHeight="1" x14ac:dyDescent="0.25">
      <c r="A173" s="190">
        <v>3223</v>
      </c>
      <c r="B173" s="136" t="s">
        <v>109</v>
      </c>
      <c r="C173" s="191" t="s">
        <v>518</v>
      </c>
      <c r="D173" s="193">
        <v>14304.41</v>
      </c>
      <c r="E173" s="193">
        <v>10922.99</v>
      </c>
      <c r="F173" s="148">
        <f t="shared" si="26"/>
        <v>76.360996364058352</v>
      </c>
    </row>
    <row r="174" spans="1:6" ht="12.75" customHeight="1" x14ac:dyDescent="0.25">
      <c r="A174" s="190">
        <v>3224</v>
      </c>
      <c r="B174" s="136" t="s">
        <v>519</v>
      </c>
      <c r="C174" s="191" t="s">
        <v>520</v>
      </c>
      <c r="D174" s="193">
        <v>11840.27</v>
      </c>
      <c r="E174" s="193">
        <v>3526.36</v>
      </c>
      <c r="F174" s="148">
        <f t="shared" si="26"/>
        <v>29.782766778122461</v>
      </c>
    </row>
    <row r="175" spans="1:6" ht="12.75" customHeight="1" x14ac:dyDescent="0.25">
      <c r="A175" s="190">
        <v>3225</v>
      </c>
      <c r="B175" s="136" t="s">
        <v>2010</v>
      </c>
      <c r="C175" s="191" t="s">
        <v>521</v>
      </c>
      <c r="D175" s="193">
        <v>905</v>
      </c>
      <c r="E175" s="193">
        <v>1818.1</v>
      </c>
      <c r="F175" s="148">
        <f t="shared" si="26"/>
        <v>200.89502762430936</v>
      </c>
    </row>
    <row r="176" spans="1:6" ht="12.75" customHeight="1" x14ac:dyDescent="0.25">
      <c r="A176" s="190">
        <v>3226</v>
      </c>
      <c r="B176" s="136" t="s">
        <v>522</v>
      </c>
      <c r="C176" s="191" t="s">
        <v>523</v>
      </c>
      <c r="D176" s="193">
        <v>0</v>
      </c>
      <c r="E176" s="193">
        <v>0</v>
      </c>
      <c r="F176" s="148" t="str">
        <f t="shared" si="26"/>
        <v>-</v>
      </c>
    </row>
    <row r="177" spans="1:6" ht="12.75" customHeight="1" x14ac:dyDescent="0.25">
      <c r="A177" s="190">
        <v>3227</v>
      </c>
      <c r="B177" s="136" t="s">
        <v>112</v>
      </c>
      <c r="C177" s="191" t="s">
        <v>524</v>
      </c>
      <c r="D177" s="193">
        <v>10508.74</v>
      </c>
      <c r="E177" s="193">
        <v>805.73</v>
      </c>
      <c r="F177" s="148">
        <f t="shared" si="26"/>
        <v>7.6672369855948483</v>
      </c>
    </row>
    <row r="178" spans="1:6" ht="12.75" customHeight="1" x14ac:dyDescent="0.25">
      <c r="A178" s="190">
        <v>323</v>
      </c>
      <c r="B178" s="136" t="s">
        <v>525</v>
      </c>
      <c r="C178" s="191" t="s">
        <v>526</v>
      </c>
      <c r="D178" s="192">
        <f t="shared" ref="D178:E178" si="35">SUM(D179:D187)</f>
        <v>20322.159999999996</v>
      </c>
      <c r="E178" s="192">
        <f t="shared" si="35"/>
        <v>27202.55</v>
      </c>
      <c r="F178" s="148">
        <f t="shared" si="26"/>
        <v>133.85658807921993</v>
      </c>
    </row>
    <row r="179" spans="1:6" ht="12.75" customHeight="1" x14ac:dyDescent="0.25">
      <c r="A179" s="190">
        <v>3231</v>
      </c>
      <c r="B179" s="136" t="s">
        <v>2011</v>
      </c>
      <c r="C179" s="191" t="s">
        <v>527</v>
      </c>
      <c r="D179" s="193">
        <v>3944.8</v>
      </c>
      <c r="E179" s="193">
        <v>4713.0600000000004</v>
      </c>
      <c r="F179" s="148">
        <f t="shared" si="26"/>
        <v>119.47525856824174</v>
      </c>
    </row>
    <row r="180" spans="1:6" ht="12.75" customHeight="1" x14ac:dyDescent="0.25">
      <c r="A180" s="190">
        <v>3232</v>
      </c>
      <c r="B180" s="136" t="s">
        <v>116</v>
      </c>
      <c r="C180" s="191" t="s">
        <v>528</v>
      </c>
      <c r="D180" s="193">
        <v>9410.51</v>
      </c>
      <c r="E180" s="193">
        <v>14679.29</v>
      </c>
      <c r="F180" s="148">
        <f t="shared" si="26"/>
        <v>155.98825143376928</v>
      </c>
    </row>
    <row r="181" spans="1:6" ht="12.75" customHeight="1" x14ac:dyDescent="0.25">
      <c r="A181" s="190">
        <v>3233</v>
      </c>
      <c r="B181" s="136" t="s">
        <v>117</v>
      </c>
      <c r="C181" s="191" t="s">
        <v>529</v>
      </c>
      <c r="D181" s="193">
        <v>350.46</v>
      </c>
      <c r="E181" s="193">
        <v>382.32</v>
      </c>
      <c r="F181" s="148">
        <f t="shared" si="26"/>
        <v>109.09090909090911</v>
      </c>
    </row>
    <row r="182" spans="1:6" ht="12.75" customHeight="1" x14ac:dyDescent="0.25">
      <c r="A182" s="190">
        <v>3234</v>
      </c>
      <c r="B182" s="136" t="s">
        <v>118</v>
      </c>
      <c r="C182" s="191" t="s">
        <v>530</v>
      </c>
      <c r="D182" s="193">
        <v>1388.9</v>
      </c>
      <c r="E182" s="193">
        <v>1470.96</v>
      </c>
      <c r="F182" s="148">
        <f t="shared" si="26"/>
        <v>105.90827273381814</v>
      </c>
    </row>
    <row r="183" spans="1:6" ht="12.75" customHeight="1" x14ac:dyDescent="0.25">
      <c r="A183" s="190">
        <v>3235</v>
      </c>
      <c r="B183" s="134" t="s">
        <v>119</v>
      </c>
      <c r="C183" s="191" t="s">
        <v>531</v>
      </c>
      <c r="D183" s="193">
        <v>0</v>
      </c>
      <c r="E183" s="193"/>
      <c r="F183" s="148" t="str">
        <f t="shared" si="26"/>
        <v>-</v>
      </c>
    </row>
    <row r="184" spans="1:6" ht="12.75" customHeight="1" x14ac:dyDescent="0.25">
      <c r="A184" s="190">
        <v>3236</v>
      </c>
      <c r="B184" s="134" t="s">
        <v>532</v>
      </c>
      <c r="C184" s="191" t="s">
        <v>533</v>
      </c>
      <c r="D184" s="193">
        <v>240</v>
      </c>
      <c r="E184" s="193">
        <v>185.46</v>
      </c>
      <c r="F184" s="148">
        <f t="shared" si="26"/>
        <v>77.275000000000006</v>
      </c>
    </row>
    <row r="185" spans="1:6" ht="12.75" customHeight="1" x14ac:dyDescent="0.25">
      <c r="A185" s="190">
        <v>3237</v>
      </c>
      <c r="B185" s="134" t="s">
        <v>123</v>
      </c>
      <c r="C185" s="191" t="s">
        <v>534</v>
      </c>
      <c r="D185" s="193">
        <v>2915</v>
      </c>
      <c r="E185" s="193">
        <v>3690</v>
      </c>
      <c r="F185" s="148">
        <f t="shared" si="26"/>
        <v>126.58662092624357</v>
      </c>
    </row>
    <row r="186" spans="1:6" ht="12.75" customHeight="1" x14ac:dyDescent="0.25">
      <c r="A186" s="190">
        <v>3238</v>
      </c>
      <c r="B186" s="134" t="s">
        <v>121</v>
      </c>
      <c r="C186" s="191" t="s">
        <v>535</v>
      </c>
      <c r="D186" s="193">
        <v>603.35</v>
      </c>
      <c r="E186" s="193">
        <v>1214.04</v>
      </c>
      <c r="F186" s="148">
        <f t="shared" si="26"/>
        <v>201.21654097953092</v>
      </c>
    </row>
    <row r="187" spans="1:6" ht="12.75" customHeight="1" x14ac:dyDescent="0.25">
      <c r="A187" s="190">
        <v>3239</v>
      </c>
      <c r="B187" s="134" t="s">
        <v>122</v>
      </c>
      <c r="C187" s="191" t="s">
        <v>536</v>
      </c>
      <c r="D187" s="193">
        <v>1469.14</v>
      </c>
      <c r="E187" s="193">
        <v>867.42</v>
      </c>
      <c r="F187" s="148">
        <f t="shared" si="26"/>
        <v>59.042705256136244</v>
      </c>
    </row>
    <row r="188" spans="1:6" ht="12.75" customHeight="1" x14ac:dyDescent="0.25">
      <c r="A188" s="190">
        <v>324</v>
      </c>
      <c r="B188" s="134" t="s">
        <v>114</v>
      </c>
      <c r="C188" s="191" t="s">
        <v>537</v>
      </c>
      <c r="D188" s="193">
        <v>0</v>
      </c>
      <c r="E188" s="193">
        <v>0</v>
      </c>
      <c r="F188" s="148" t="str">
        <f t="shared" si="26"/>
        <v>-</v>
      </c>
    </row>
    <row r="189" spans="1:6" ht="24" x14ac:dyDescent="0.25">
      <c r="A189" s="194" t="s">
        <v>2012</v>
      </c>
      <c r="B189" s="136" t="s">
        <v>2013</v>
      </c>
      <c r="C189" s="195" t="s">
        <v>2012</v>
      </c>
      <c r="D189" s="192">
        <f>SUM(D190:D193)</f>
        <v>0</v>
      </c>
      <c r="E189" s="192">
        <f>SUM(E190:E193)</f>
        <v>0</v>
      </c>
      <c r="F189" s="148" t="str">
        <f>IF(D189&lt;&gt;0,IF(E189/D189&gt;=100,"&gt;&gt;100",E189/D189*100),"-")</f>
        <v>-</v>
      </c>
    </row>
    <row r="190" spans="1:6" ht="12.75" customHeight="1" x14ac:dyDescent="0.25">
      <c r="A190" s="194" t="s">
        <v>2014</v>
      </c>
      <c r="B190" s="136" t="s">
        <v>2015</v>
      </c>
      <c r="C190" s="195" t="s">
        <v>2014</v>
      </c>
      <c r="D190" s="196"/>
      <c r="E190" s="196"/>
      <c r="F190" s="197" t="str">
        <f>IF(D190&lt;&gt;0,IF(E190/D190&gt;=100,"&gt;&gt;100",E190/D190*100),"-")</f>
        <v>-</v>
      </c>
    </row>
    <row r="191" spans="1:6" ht="12.75" customHeight="1" x14ac:dyDescent="0.25">
      <c r="A191" s="194" t="s">
        <v>2016</v>
      </c>
      <c r="B191" s="136" t="s">
        <v>2017</v>
      </c>
      <c r="C191" s="195" t="s">
        <v>2016</v>
      </c>
      <c r="D191" s="196"/>
      <c r="E191" s="196"/>
      <c r="F191" s="197" t="str">
        <f>IF(D191&lt;&gt;0,IF(E191/D191&gt;=100,"&gt;&gt;100",E191/D191*100),"-")</f>
        <v>-</v>
      </c>
    </row>
    <row r="192" spans="1:6" ht="12.75" customHeight="1" x14ac:dyDescent="0.25">
      <c r="A192" s="194" t="s">
        <v>2018</v>
      </c>
      <c r="B192" s="136" t="s">
        <v>2019</v>
      </c>
      <c r="C192" s="195" t="s">
        <v>2018</v>
      </c>
      <c r="D192" s="196"/>
      <c r="E192" s="196"/>
      <c r="F192" s="197" t="str">
        <f>IF(D192&lt;&gt;0,IF(E192/D192&gt;=100,"&gt;&gt;100",E192/D192*100),"-")</f>
        <v>-</v>
      </c>
    </row>
    <row r="193" spans="1:6" ht="12.75" customHeight="1" x14ac:dyDescent="0.25">
      <c r="A193" s="194" t="s">
        <v>2020</v>
      </c>
      <c r="B193" s="136" t="s">
        <v>2021</v>
      </c>
      <c r="C193" s="195" t="s">
        <v>2020</v>
      </c>
      <c r="D193" s="196"/>
      <c r="E193" s="196"/>
      <c r="F193" s="197" t="str">
        <f>IF(D193&lt;&gt;0,IF(E193/D193&gt;=100,"&gt;&gt;100",E193/D193*100),"-")</f>
        <v>-</v>
      </c>
    </row>
    <row r="194" spans="1:6" ht="12.75" customHeight="1" x14ac:dyDescent="0.25">
      <c r="A194" s="190">
        <v>329</v>
      </c>
      <c r="B194" s="134" t="s">
        <v>538</v>
      </c>
      <c r="C194" s="191" t="s">
        <v>539</v>
      </c>
      <c r="D194" s="192">
        <f t="shared" ref="D194:E194" si="36">SUM(D195:D201)</f>
        <v>1887.49</v>
      </c>
      <c r="E194" s="192">
        <f t="shared" si="36"/>
        <v>5781.93</v>
      </c>
      <c r="F194" s="148">
        <f t="shared" si="26"/>
        <v>306.32904015385509</v>
      </c>
    </row>
    <row r="195" spans="1:6" ht="12.75" customHeight="1" x14ac:dyDescent="0.25">
      <c r="A195" s="190">
        <v>3291</v>
      </c>
      <c r="B195" s="135" t="s">
        <v>540</v>
      </c>
      <c r="C195" s="191" t="s">
        <v>541</v>
      </c>
      <c r="D195" s="193">
        <v>0</v>
      </c>
      <c r="E195" s="193"/>
      <c r="F195" s="148" t="str">
        <f t="shared" si="26"/>
        <v>-</v>
      </c>
    </row>
    <row r="196" spans="1:6" ht="12.75" customHeight="1" x14ac:dyDescent="0.25">
      <c r="A196" s="190">
        <v>3292</v>
      </c>
      <c r="B196" s="134" t="s">
        <v>126</v>
      </c>
      <c r="C196" s="191" t="s">
        <v>542</v>
      </c>
      <c r="D196" s="193">
        <v>1499.49</v>
      </c>
      <c r="E196" s="193">
        <v>4934.51</v>
      </c>
      <c r="F196" s="148">
        <f t="shared" si="26"/>
        <v>329.07922026822456</v>
      </c>
    </row>
    <row r="197" spans="1:6" ht="12.75" customHeight="1" x14ac:dyDescent="0.25">
      <c r="A197" s="190">
        <v>3293</v>
      </c>
      <c r="B197" s="134" t="s">
        <v>127</v>
      </c>
      <c r="C197" s="191" t="s">
        <v>543</v>
      </c>
      <c r="D197" s="193">
        <v>108.72</v>
      </c>
      <c r="E197" s="193"/>
      <c r="F197" s="148">
        <f t="shared" si="26"/>
        <v>0</v>
      </c>
    </row>
    <row r="198" spans="1:6" ht="12.75" customHeight="1" x14ac:dyDescent="0.25">
      <c r="A198" s="190">
        <v>3294</v>
      </c>
      <c r="B198" s="134" t="s">
        <v>128</v>
      </c>
      <c r="C198" s="191" t="s">
        <v>544</v>
      </c>
      <c r="D198" s="193">
        <v>0</v>
      </c>
      <c r="E198" s="193">
        <v>800</v>
      </c>
      <c r="F198" s="148" t="str">
        <f t="shared" si="26"/>
        <v>-</v>
      </c>
    </row>
    <row r="199" spans="1:6" ht="12.75" customHeight="1" x14ac:dyDescent="0.25">
      <c r="A199" s="190">
        <v>3295</v>
      </c>
      <c r="B199" s="134" t="s">
        <v>129</v>
      </c>
      <c r="C199" s="191" t="s">
        <v>545</v>
      </c>
      <c r="D199" s="193">
        <v>0</v>
      </c>
      <c r="E199" s="193"/>
      <c r="F199" s="148" t="str">
        <f t="shared" si="26"/>
        <v>-</v>
      </c>
    </row>
    <row r="200" spans="1:6" ht="12.75" customHeight="1" x14ac:dyDescent="0.25">
      <c r="A200" s="190" t="s">
        <v>546</v>
      </c>
      <c r="B200" s="134" t="s">
        <v>130</v>
      </c>
      <c r="C200" s="191" t="s">
        <v>546</v>
      </c>
      <c r="D200" s="193">
        <v>0</v>
      </c>
      <c r="E200" s="193"/>
      <c r="F200" s="148" t="str">
        <f t="shared" si="26"/>
        <v>-</v>
      </c>
    </row>
    <row r="201" spans="1:6" ht="12.75" customHeight="1" x14ac:dyDescent="0.25">
      <c r="A201" s="190">
        <v>3299</v>
      </c>
      <c r="B201" s="134" t="s">
        <v>547</v>
      </c>
      <c r="C201" s="191" t="s">
        <v>548</v>
      </c>
      <c r="D201" s="193">
        <v>279.27999999999997</v>
      </c>
      <c r="E201" s="193">
        <v>47.42</v>
      </c>
      <c r="F201" s="148">
        <f t="shared" si="26"/>
        <v>16.97937553709539</v>
      </c>
    </row>
    <row r="202" spans="1:6" ht="12.75" customHeight="1" x14ac:dyDescent="0.25">
      <c r="A202" s="190">
        <v>34</v>
      </c>
      <c r="B202" s="135" t="s">
        <v>549</v>
      </c>
      <c r="C202" s="191" t="s">
        <v>550</v>
      </c>
      <c r="D202" s="192">
        <f t="shared" ref="D202:E202" si="37">D203+D208+D216</f>
        <v>731.74</v>
      </c>
      <c r="E202" s="192">
        <f t="shared" si="37"/>
        <v>675.86999999999989</v>
      </c>
      <c r="F202" s="148">
        <f t="shared" si="26"/>
        <v>92.364774373411308</v>
      </c>
    </row>
    <row r="203" spans="1:6" ht="12.75" customHeight="1" x14ac:dyDescent="0.25">
      <c r="A203" s="190">
        <v>341</v>
      </c>
      <c r="B203" s="134" t="s">
        <v>551</v>
      </c>
      <c r="C203" s="191" t="s">
        <v>552</v>
      </c>
      <c r="D203" s="192">
        <f t="shared" ref="D203:E203" si="38">SUM(D204:D207)</f>
        <v>0</v>
      </c>
      <c r="E203" s="192">
        <f t="shared" si="38"/>
        <v>0</v>
      </c>
      <c r="F203" s="148" t="str">
        <f t="shared" si="26"/>
        <v>-</v>
      </c>
    </row>
    <row r="204" spans="1:6" ht="12.75" customHeight="1" x14ac:dyDescent="0.25">
      <c r="A204" s="190">
        <v>3411</v>
      </c>
      <c r="B204" s="134" t="s">
        <v>553</v>
      </c>
      <c r="C204" s="191" t="s">
        <v>554</v>
      </c>
      <c r="D204" s="193">
        <v>0</v>
      </c>
      <c r="E204" s="193"/>
      <c r="F204" s="148" t="str">
        <f t="shared" si="26"/>
        <v>-</v>
      </c>
    </row>
    <row r="205" spans="1:6" ht="12.75" customHeight="1" x14ac:dyDescent="0.25">
      <c r="A205" s="190">
        <v>3412</v>
      </c>
      <c r="B205" s="134" t="s">
        <v>555</v>
      </c>
      <c r="C205" s="191" t="s">
        <v>556</v>
      </c>
      <c r="D205" s="193">
        <v>0</v>
      </c>
      <c r="E205" s="193"/>
      <c r="F205" s="148" t="str">
        <f t="shared" si="26"/>
        <v>-</v>
      </c>
    </row>
    <row r="206" spans="1:6" ht="12.75" customHeight="1" x14ac:dyDescent="0.25">
      <c r="A206" s="190">
        <v>3413</v>
      </c>
      <c r="B206" s="134" t="s">
        <v>557</v>
      </c>
      <c r="C206" s="191" t="s">
        <v>558</v>
      </c>
      <c r="D206" s="193">
        <v>0</v>
      </c>
      <c r="E206" s="193"/>
      <c r="F206" s="148" t="str">
        <f t="shared" si="26"/>
        <v>-</v>
      </c>
    </row>
    <row r="207" spans="1:6" ht="12.75" customHeight="1" x14ac:dyDescent="0.25">
      <c r="A207" s="190">
        <v>3419</v>
      </c>
      <c r="B207" s="134" t="s">
        <v>559</v>
      </c>
      <c r="C207" s="191" t="s">
        <v>560</v>
      </c>
      <c r="D207" s="193">
        <v>0</v>
      </c>
      <c r="E207" s="193"/>
      <c r="F207" s="148" t="str">
        <f t="shared" si="26"/>
        <v>-</v>
      </c>
    </row>
    <row r="208" spans="1:6" ht="12.75" customHeight="1" x14ac:dyDescent="0.25">
      <c r="A208" s="190">
        <v>342</v>
      </c>
      <c r="B208" s="134" t="s">
        <v>561</v>
      </c>
      <c r="C208" s="191" t="s">
        <v>562</v>
      </c>
      <c r="D208" s="192">
        <f t="shared" ref="D208:E208" si="39">SUM(D209:D215)</f>
        <v>0</v>
      </c>
      <c r="E208" s="192">
        <f t="shared" si="39"/>
        <v>0</v>
      </c>
      <c r="F208" s="148" t="str">
        <f t="shared" si="26"/>
        <v>-</v>
      </c>
    </row>
    <row r="209" spans="1:6" ht="24" x14ac:dyDescent="0.25">
      <c r="A209" s="190">
        <v>3421</v>
      </c>
      <c r="B209" s="134" t="s">
        <v>563</v>
      </c>
      <c r="C209" s="191" t="s">
        <v>564</v>
      </c>
      <c r="D209" s="193">
        <v>0</v>
      </c>
      <c r="E209" s="193"/>
      <c r="F209" s="148" t="str">
        <f t="shared" si="26"/>
        <v>-</v>
      </c>
    </row>
    <row r="210" spans="1:6" ht="24" x14ac:dyDescent="0.25">
      <c r="A210" s="190">
        <v>3422</v>
      </c>
      <c r="B210" s="135" t="s">
        <v>565</v>
      </c>
      <c r="C210" s="191" t="s">
        <v>566</v>
      </c>
      <c r="D210" s="193">
        <v>0</v>
      </c>
      <c r="E210" s="193"/>
      <c r="F210" s="148" t="str">
        <f t="shared" si="26"/>
        <v>-</v>
      </c>
    </row>
    <row r="211" spans="1:6" ht="24" x14ac:dyDescent="0.25">
      <c r="A211" s="190">
        <v>3423</v>
      </c>
      <c r="B211" s="135" t="s">
        <v>567</v>
      </c>
      <c r="C211" s="191" t="s">
        <v>568</v>
      </c>
      <c r="D211" s="193">
        <v>0</v>
      </c>
      <c r="E211" s="193"/>
      <c r="F211" s="148" t="str">
        <f t="shared" si="26"/>
        <v>-</v>
      </c>
    </row>
    <row r="212" spans="1:6" ht="12.75" customHeight="1" x14ac:dyDescent="0.25">
      <c r="A212" s="190">
        <v>3425</v>
      </c>
      <c r="B212" s="134" t="s">
        <v>569</v>
      </c>
      <c r="C212" s="191" t="s">
        <v>570</v>
      </c>
      <c r="D212" s="193">
        <v>0</v>
      </c>
      <c r="E212" s="193"/>
      <c r="F212" s="148" t="str">
        <f t="shared" si="26"/>
        <v>-</v>
      </c>
    </row>
    <row r="213" spans="1:6" ht="12.75" customHeight="1" x14ac:dyDescent="0.25">
      <c r="A213" s="190">
        <v>3426</v>
      </c>
      <c r="B213" s="134" t="s">
        <v>571</v>
      </c>
      <c r="C213" s="191" t="s">
        <v>572</v>
      </c>
      <c r="D213" s="193">
        <v>0</v>
      </c>
      <c r="E213" s="193"/>
      <c r="F213" s="148" t="str">
        <f t="shared" si="26"/>
        <v>-</v>
      </c>
    </row>
    <row r="214" spans="1:6" ht="24" x14ac:dyDescent="0.25">
      <c r="A214" s="190">
        <v>3427</v>
      </c>
      <c r="B214" s="134" t="s">
        <v>573</v>
      </c>
      <c r="C214" s="191" t="s">
        <v>574</v>
      </c>
      <c r="D214" s="193">
        <v>0</v>
      </c>
      <c r="E214" s="193"/>
      <c r="F214" s="148" t="str">
        <f t="shared" si="26"/>
        <v>-</v>
      </c>
    </row>
    <row r="215" spans="1:6" ht="12.75" customHeight="1" x14ac:dyDescent="0.25">
      <c r="A215" s="190">
        <v>3428</v>
      </c>
      <c r="B215" s="134" t="s">
        <v>575</v>
      </c>
      <c r="C215" s="191" t="s">
        <v>576</v>
      </c>
      <c r="D215" s="193">
        <v>0</v>
      </c>
      <c r="E215" s="193"/>
      <c r="F215" s="148" t="str">
        <f t="shared" si="26"/>
        <v>-</v>
      </c>
    </row>
    <row r="216" spans="1:6" ht="12.75" customHeight="1" x14ac:dyDescent="0.25">
      <c r="A216" s="190">
        <v>343</v>
      </c>
      <c r="B216" s="136" t="s">
        <v>577</v>
      </c>
      <c r="C216" s="191" t="s">
        <v>578</v>
      </c>
      <c r="D216" s="192">
        <f t="shared" ref="D216:E216" si="40">SUM(D217:D220)</f>
        <v>731.74</v>
      </c>
      <c r="E216" s="192">
        <f t="shared" si="40"/>
        <v>675.86999999999989</v>
      </c>
      <c r="F216" s="148">
        <f t="shared" si="26"/>
        <v>92.364774373411308</v>
      </c>
    </row>
    <row r="217" spans="1:6" ht="12.75" customHeight="1" x14ac:dyDescent="0.25">
      <c r="A217" s="190">
        <v>3431</v>
      </c>
      <c r="B217" s="137" t="s">
        <v>133</v>
      </c>
      <c r="C217" s="191" t="s">
        <v>579</v>
      </c>
      <c r="D217" s="193">
        <v>731.74</v>
      </c>
      <c r="E217" s="193">
        <v>600.54999999999995</v>
      </c>
      <c r="F217" s="148">
        <f t="shared" si="26"/>
        <v>82.071500806297308</v>
      </c>
    </row>
    <row r="218" spans="1:6" ht="12.75" customHeight="1" x14ac:dyDescent="0.25">
      <c r="A218" s="190">
        <v>3432</v>
      </c>
      <c r="B218" s="136" t="s">
        <v>580</v>
      </c>
      <c r="C218" s="191" t="s">
        <v>581</v>
      </c>
      <c r="D218" s="193">
        <v>0</v>
      </c>
      <c r="E218" s="193">
        <v>0</v>
      </c>
      <c r="F218" s="148" t="str">
        <f t="shared" si="26"/>
        <v>-</v>
      </c>
    </row>
    <row r="219" spans="1:6" ht="12.75" customHeight="1" x14ac:dyDescent="0.25">
      <c r="A219" s="190">
        <v>3433</v>
      </c>
      <c r="B219" s="136" t="s">
        <v>582</v>
      </c>
      <c r="C219" s="191" t="s">
        <v>583</v>
      </c>
      <c r="D219" s="193">
        <v>0</v>
      </c>
      <c r="E219" s="193">
        <v>75.319999999999993</v>
      </c>
      <c r="F219" s="148" t="str">
        <f t="shared" si="26"/>
        <v>-</v>
      </c>
    </row>
    <row r="220" spans="1:6" ht="12.75" customHeight="1" x14ac:dyDescent="0.25">
      <c r="A220" s="190">
        <v>3434</v>
      </c>
      <c r="B220" s="136" t="s">
        <v>135</v>
      </c>
      <c r="C220" s="191" t="s">
        <v>584</v>
      </c>
      <c r="D220" s="193">
        <v>0</v>
      </c>
      <c r="E220" s="193">
        <v>0</v>
      </c>
      <c r="F220" s="148" t="str">
        <f t="shared" si="26"/>
        <v>-</v>
      </c>
    </row>
    <row r="221" spans="1:6" ht="12.75" customHeight="1" x14ac:dyDescent="0.25">
      <c r="A221" s="190">
        <v>35</v>
      </c>
      <c r="B221" s="136" t="s">
        <v>585</v>
      </c>
      <c r="C221" s="191" t="s">
        <v>586</v>
      </c>
      <c r="D221" s="192">
        <f t="shared" ref="D221:E221" si="41">D222+D225+D229</f>
        <v>0</v>
      </c>
      <c r="E221" s="192">
        <f t="shared" si="41"/>
        <v>0</v>
      </c>
      <c r="F221" s="148" t="str">
        <f t="shared" si="26"/>
        <v>-</v>
      </c>
    </row>
    <row r="222" spans="1:6" ht="24" x14ac:dyDescent="0.25">
      <c r="A222" s="190">
        <v>351</v>
      </c>
      <c r="B222" s="136" t="s">
        <v>2022</v>
      </c>
      <c r="C222" s="191" t="s">
        <v>587</v>
      </c>
      <c r="D222" s="192">
        <f t="shared" ref="D222:E222" si="42">SUM(D223:D224)</f>
        <v>0</v>
      </c>
      <c r="E222" s="192">
        <f t="shared" si="42"/>
        <v>0</v>
      </c>
      <c r="F222" s="148" t="str">
        <f t="shared" si="26"/>
        <v>-</v>
      </c>
    </row>
    <row r="223" spans="1:6" ht="12.75" customHeight="1" x14ac:dyDescent="0.25">
      <c r="A223" s="190">
        <v>3511</v>
      </c>
      <c r="B223" s="136" t="s">
        <v>588</v>
      </c>
      <c r="C223" s="191" t="s">
        <v>589</v>
      </c>
      <c r="D223" s="193">
        <v>0</v>
      </c>
      <c r="E223" s="193"/>
      <c r="F223" s="148" t="str">
        <f t="shared" si="26"/>
        <v>-</v>
      </c>
    </row>
    <row r="224" spans="1:6" ht="12.75" customHeight="1" x14ac:dyDescent="0.25">
      <c r="A224" s="190">
        <v>3512</v>
      </c>
      <c r="B224" s="136" t="s">
        <v>590</v>
      </c>
      <c r="C224" s="191" t="s">
        <v>591</v>
      </c>
      <c r="D224" s="193">
        <v>0</v>
      </c>
      <c r="E224" s="193"/>
      <c r="F224" s="148" t="str">
        <f t="shared" si="26"/>
        <v>-</v>
      </c>
    </row>
    <row r="225" spans="1:6" ht="36" x14ac:dyDescent="0.25">
      <c r="A225" s="190">
        <v>352</v>
      </c>
      <c r="B225" s="136" t="s">
        <v>2023</v>
      </c>
      <c r="C225" s="191" t="s">
        <v>592</v>
      </c>
      <c r="D225" s="192">
        <f t="shared" ref="D225:E225" si="43">SUM(D226:D228)</f>
        <v>0</v>
      </c>
      <c r="E225" s="192">
        <f t="shared" si="43"/>
        <v>0</v>
      </c>
      <c r="F225" s="148" t="str">
        <f t="shared" si="26"/>
        <v>-</v>
      </c>
    </row>
    <row r="226" spans="1:6" ht="12.75" customHeight="1" x14ac:dyDescent="0.25">
      <c r="A226" s="190">
        <v>3521</v>
      </c>
      <c r="B226" s="136" t="s">
        <v>593</v>
      </c>
      <c r="C226" s="191" t="s">
        <v>594</v>
      </c>
      <c r="D226" s="193">
        <v>0</v>
      </c>
      <c r="E226" s="193"/>
      <c r="F226" s="148" t="str">
        <f t="shared" si="26"/>
        <v>-</v>
      </c>
    </row>
    <row r="227" spans="1:6" ht="12.75" customHeight="1" x14ac:dyDescent="0.25">
      <c r="A227" s="190">
        <v>3522</v>
      </c>
      <c r="B227" s="136" t="s">
        <v>595</v>
      </c>
      <c r="C227" s="191" t="s">
        <v>596</v>
      </c>
      <c r="D227" s="193">
        <v>0</v>
      </c>
      <c r="E227" s="193"/>
      <c r="F227" s="148" t="str">
        <f t="shared" si="26"/>
        <v>-</v>
      </c>
    </row>
    <row r="228" spans="1:6" ht="12.75" customHeight="1" x14ac:dyDescent="0.25">
      <c r="A228" s="190">
        <v>3523</v>
      </c>
      <c r="B228" s="134" t="s">
        <v>597</v>
      </c>
      <c r="C228" s="191" t="s">
        <v>598</v>
      </c>
      <c r="D228" s="193">
        <v>0</v>
      </c>
      <c r="E228" s="193"/>
      <c r="F228" s="148" t="str">
        <f t="shared" si="26"/>
        <v>-</v>
      </c>
    </row>
    <row r="229" spans="1:6" ht="24" x14ac:dyDescent="0.25">
      <c r="A229" s="190" t="s">
        <v>599</v>
      </c>
      <c r="B229" s="134" t="s">
        <v>600</v>
      </c>
      <c r="C229" s="191" t="s">
        <v>599</v>
      </c>
      <c r="D229" s="193">
        <v>0</v>
      </c>
      <c r="E229" s="193"/>
      <c r="F229" s="148" t="str">
        <f t="shared" si="26"/>
        <v>-</v>
      </c>
    </row>
    <row r="230" spans="1:6" ht="24" x14ac:dyDescent="0.25">
      <c r="A230" s="190">
        <v>36</v>
      </c>
      <c r="B230" s="136" t="s">
        <v>2024</v>
      </c>
      <c r="C230" s="191" t="s">
        <v>601</v>
      </c>
      <c r="D230" s="192">
        <f>D231+D234+D237+D242+D246+D250+D254+D257</f>
        <v>0</v>
      </c>
      <c r="E230" s="192">
        <f>E231+E234+E237+E242+E246+E250+E254+E257</f>
        <v>0</v>
      </c>
      <c r="F230" s="148" t="str">
        <f t="shared" ref="F230:F293" si="44">IF(D230&lt;&gt;0,IF(E230/D230&gt;=100,"&gt;&gt;100",E230/D230*100),"-")</f>
        <v>-</v>
      </c>
    </row>
    <row r="231" spans="1:6" ht="12.75" customHeight="1" x14ac:dyDescent="0.25">
      <c r="A231" s="190">
        <v>361</v>
      </c>
      <c r="B231" s="134" t="s">
        <v>602</v>
      </c>
      <c r="C231" s="191" t="s">
        <v>603</v>
      </c>
      <c r="D231" s="192">
        <f t="shared" ref="D231:E231" si="45">SUM(D232:D233)</f>
        <v>0</v>
      </c>
      <c r="E231" s="192">
        <f t="shared" si="45"/>
        <v>0</v>
      </c>
      <c r="F231" s="148" t="str">
        <f t="shared" si="44"/>
        <v>-</v>
      </c>
    </row>
    <row r="232" spans="1:6" ht="12.75" customHeight="1" x14ac:dyDescent="0.25">
      <c r="A232" s="190">
        <v>3611</v>
      </c>
      <c r="B232" s="134" t="s">
        <v>604</v>
      </c>
      <c r="C232" s="191" t="s">
        <v>605</v>
      </c>
      <c r="D232" s="193">
        <v>0</v>
      </c>
      <c r="E232" s="193"/>
      <c r="F232" s="148" t="str">
        <f t="shared" si="44"/>
        <v>-</v>
      </c>
    </row>
    <row r="233" spans="1:6" ht="12.75" customHeight="1" x14ac:dyDescent="0.25">
      <c r="A233" s="190">
        <v>3612</v>
      </c>
      <c r="B233" s="134" t="s">
        <v>606</v>
      </c>
      <c r="C233" s="191" t="s">
        <v>607</v>
      </c>
      <c r="D233" s="193">
        <v>0</v>
      </c>
      <c r="E233" s="193"/>
      <c r="F233" s="148" t="str">
        <f t="shared" si="44"/>
        <v>-</v>
      </c>
    </row>
    <row r="234" spans="1:6" ht="24" x14ac:dyDescent="0.25">
      <c r="A234" s="190">
        <v>362</v>
      </c>
      <c r="B234" s="134" t="s">
        <v>608</v>
      </c>
      <c r="C234" s="191" t="s">
        <v>609</v>
      </c>
      <c r="D234" s="192">
        <f t="shared" ref="D234:E234" si="46">SUM(D235:D236)</f>
        <v>0</v>
      </c>
      <c r="E234" s="192">
        <f t="shared" si="46"/>
        <v>0</v>
      </c>
      <c r="F234" s="148" t="str">
        <f t="shared" si="44"/>
        <v>-</v>
      </c>
    </row>
    <row r="235" spans="1:6" ht="12.75" customHeight="1" x14ac:dyDescent="0.25">
      <c r="A235" s="190">
        <v>3621</v>
      </c>
      <c r="B235" s="136" t="s">
        <v>610</v>
      </c>
      <c r="C235" s="191" t="s">
        <v>611</v>
      </c>
      <c r="D235" s="193">
        <v>0</v>
      </c>
      <c r="E235" s="193"/>
      <c r="F235" s="148" t="str">
        <f t="shared" si="44"/>
        <v>-</v>
      </c>
    </row>
    <row r="236" spans="1:6" ht="24" x14ac:dyDescent="0.25">
      <c r="A236" s="190">
        <v>3622</v>
      </c>
      <c r="B236" s="136" t="s">
        <v>612</v>
      </c>
      <c r="C236" s="191" t="s">
        <v>613</v>
      </c>
      <c r="D236" s="193">
        <v>0</v>
      </c>
      <c r="E236" s="193"/>
      <c r="F236" s="148" t="str">
        <f t="shared" si="44"/>
        <v>-</v>
      </c>
    </row>
    <row r="237" spans="1:6" ht="24" x14ac:dyDescent="0.25">
      <c r="A237" s="190">
        <v>363</v>
      </c>
      <c r="B237" s="136" t="s">
        <v>2025</v>
      </c>
      <c r="C237" s="191" t="s">
        <v>614</v>
      </c>
      <c r="D237" s="192">
        <f t="shared" ref="D237:E237" si="47">SUM(D238:D241)</f>
        <v>0</v>
      </c>
      <c r="E237" s="192">
        <f t="shared" si="47"/>
        <v>0</v>
      </c>
      <c r="F237" s="148" t="str">
        <f t="shared" si="44"/>
        <v>-</v>
      </c>
    </row>
    <row r="238" spans="1:6" x14ac:dyDescent="0.25">
      <c r="A238" s="190">
        <v>3631</v>
      </c>
      <c r="B238" s="136" t="s">
        <v>2026</v>
      </c>
      <c r="C238" s="191" t="s">
        <v>615</v>
      </c>
      <c r="D238" s="193">
        <v>0</v>
      </c>
      <c r="E238" s="193"/>
      <c r="F238" s="148" t="str">
        <f t="shared" si="44"/>
        <v>-</v>
      </c>
    </row>
    <row r="239" spans="1:6" x14ac:dyDescent="0.25">
      <c r="A239" s="190">
        <v>3632</v>
      </c>
      <c r="B239" s="136" t="s">
        <v>2027</v>
      </c>
      <c r="C239" s="191" t="s">
        <v>616</v>
      </c>
      <c r="D239" s="193">
        <v>0</v>
      </c>
      <c r="E239" s="193"/>
      <c r="F239" s="148" t="str">
        <f t="shared" si="44"/>
        <v>-</v>
      </c>
    </row>
    <row r="240" spans="1:6" ht="24" x14ac:dyDescent="0.25">
      <c r="A240" s="190" t="s">
        <v>617</v>
      </c>
      <c r="B240" s="136" t="s">
        <v>2028</v>
      </c>
      <c r="C240" s="191" t="s">
        <v>617</v>
      </c>
      <c r="D240" s="193">
        <v>0</v>
      </c>
      <c r="E240" s="193"/>
      <c r="F240" s="148" t="str">
        <f t="shared" si="44"/>
        <v>-</v>
      </c>
    </row>
    <row r="241" spans="1:6" ht="24" x14ac:dyDescent="0.25">
      <c r="A241" s="190" t="s">
        <v>618</v>
      </c>
      <c r="B241" s="136" t="s">
        <v>2029</v>
      </c>
      <c r="C241" s="191" t="s">
        <v>618</v>
      </c>
      <c r="D241" s="193">
        <v>0</v>
      </c>
      <c r="E241" s="193"/>
      <c r="F241" s="148" t="str">
        <f t="shared" si="44"/>
        <v>-</v>
      </c>
    </row>
    <row r="242" spans="1:6" ht="24" x14ac:dyDescent="0.25">
      <c r="A242" s="194" t="s">
        <v>2030</v>
      </c>
      <c r="B242" s="136" t="s">
        <v>2031</v>
      </c>
      <c r="C242" s="195" t="s">
        <v>2030</v>
      </c>
      <c r="D242" s="192">
        <f>SUM(D243:D245)</f>
        <v>0</v>
      </c>
      <c r="E242" s="192">
        <f>SUM(E243:E245)</f>
        <v>0</v>
      </c>
      <c r="F242" s="198" t="str">
        <f t="shared" si="44"/>
        <v>-</v>
      </c>
    </row>
    <row r="243" spans="1:6" x14ac:dyDescent="0.25">
      <c r="A243" s="194" t="s">
        <v>2032</v>
      </c>
      <c r="B243" s="136" t="s">
        <v>334</v>
      </c>
      <c r="C243" s="195" t="s">
        <v>2032</v>
      </c>
      <c r="D243" s="196"/>
      <c r="E243" s="196"/>
      <c r="F243" s="197" t="str">
        <f t="shared" si="44"/>
        <v>-</v>
      </c>
    </row>
    <row r="244" spans="1:6" x14ac:dyDescent="0.25">
      <c r="A244" s="194" t="s">
        <v>2033</v>
      </c>
      <c r="B244" s="136" t="s">
        <v>336</v>
      </c>
      <c r="C244" s="195" t="s">
        <v>2033</v>
      </c>
      <c r="D244" s="196"/>
      <c r="E244" s="196"/>
      <c r="F244" s="197" t="str">
        <f t="shared" si="44"/>
        <v>-</v>
      </c>
    </row>
    <row r="245" spans="1:6" x14ac:dyDescent="0.25">
      <c r="A245" s="194" t="s">
        <v>2034</v>
      </c>
      <c r="B245" s="136" t="s">
        <v>1995</v>
      </c>
      <c r="C245" s="195" t="s">
        <v>2034</v>
      </c>
      <c r="D245" s="196"/>
      <c r="E245" s="196"/>
      <c r="F245" s="197" t="str">
        <f t="shared" si="44"/>
        <v>-</v>
      </c>
    </row>
    <row r="246" spans="1:6" ht="12.75" customHeight="1" x14ac:dyDescent="0.25">
      <c r="A246" s="190" t="s">
        <v>619</v>
      </c>
      <c r="B246" s="136" t="s">
        <v>620</v>
      </c>
      <c r="C246" s="191" t="s">
        <v>619</v>
      </c>
      <c r="D246" s="192">
        <f t="shared" ref="D246:E246" si="48">SUM(D247:D249)</f>
        <v>0</v>
      </c>
      <c r="E246" s="192">
        <f t="shared" si="48"/>
        <v>0</v>
      </c>
      <c r="F246" s="148" t="str">
        <f t="shared" si="44"/>
        <v>-</v>
      </c>
    </row>
    <row r="247" spans="1:6" ht="12.75" customHeight="1" x14ac:dyDescent="0.25">
      <c r="A247" s="190" t="s">
        <v>621</v>
      </c>
      <c r="B247" s="134" t="s">
        <v>622</v>
      </c>
      <c r="C247" s="191" t="s">
        <v>621</v>
      </c>
      <c r="D247" s="193">
        <v>0</v>
      </c>
      <c r="E247" s="193"/>
      <c r="F247" s="148" t="str">
        <f t="shared" si="44"/>
        <v>-</v>
      </c>
    </row>
    <row r="248" spans="1:6" ht="12.75" customHeight="1" x14ac:dyDescent="0.25">
      <c r="A248" s="190" t="s">
        <v>623</v>
      </c>
      <c r="B248" s="134" t="s">
        <v>624</v>
      </c>
      <c r="C248" s="191" t="s">
        <v>623</v>
      </c>
      <c r="D248" s="193">
        <v>0</v>
      </c>
      <c r="E248" s="193"/>
      <c r="F248" s="148" t="str">
        <f t="shared" si="44"/>
        <v>-</v>
      </c>
    </row>
    <row r="249" spans="1:6" ht="12.75" customHeight="1" x14ac:dyDescent="0.25">
      <c r="A249" s="190" t="s">
        <v>625</v>
      </c>
      <c r="B249" s="134" t="s">
        <v>626</v>
      </c>
      <c r="C249" s="191" t="s">
        <v>625</v>
      </c>
      <c r="D249" s="193">
        <v>0</v>
      </c>
      <c r="E249" s="193"/>
      <c r="F249" s="148" t="str">
        <f t="shared" si="44"/>
        <v>-</v>
      </c>
    </row>
    <row r="250" spans="1:6" ht="24" x14ac:dyDescent="0.25">
      <c r="A250" s="190" t="s">
        <v>627</v>
      </c>
      <c r="B250" s="134" t="s">
        <v>628</v>
      </c>
      <c r="C250" s="191" t="s">
        <v>627</v>
      </c>
      <c r="D250" s="192">
        <f t="shared" ref="D250:E250" si="49">SUM(D251:D253)</f>
        <v>0</v>
      </c>
      <c r="E250" s="192">
        <f t="shared" si="49"/>
        <v>0</v>
      </c>
      <c r="F250" s="148" t="str">
        <f t="shared" si="44"/>
        <v>-</v>
      </c>
    </row>
    <row r="251" spans="1:6" ht="24" x14ac:dyDescent="0.25">
      <c r="A251" s="190">
        <v>3672</v>
      </c>
      <c r="B251" s="134" t="s">
        <v>629</v>
      </c>
      <c r="C251" s="191" t="s">
        <v>630</v>
      </c>
      <c r="D251" s="193">
        <v>0</v>
      </c>
      <c r="E251" s="193"/>
      <c r="F251" s="148" t="str">
        <f t="shared" si="44"/>
        <v>-</v>
      </c>
    </row>
    <row r="252" spans="1:6" ht="24" x14ac:dyDescent="0.25">
      <c r="A252" s="190">
        <v>3673</v>
      </c>
      <c r="B252" s="134" t="s">
        <v>631</v>
      </c>
      <c r="C252" s="191" t="s">
        <v>632</v>
      </c>
      <c r="D252" s="193">
        <v>0</v>
      </c>
      <c r="E252" s="193"/>
      <c r="F252" s="148" t="str">
        <f t="shared" si="44"/>
        <v>-</v>
      </c>
    </row>
    <row r="253" spans="1:6" ht="24" x14ac:dyDescent="0.25">
      <c r="A253" s="190">
        <v>3674</v>
      </c>
      <c r="B253" s="134" t="s">
        <v>633</v>
      </c>
      <c r="C253" s="191" t="s">
        <v>634</v>
      </c>
      <c r="D253" s="193">
        <v>0</v>
      </c>
      <c r="E253" s="193"/>
      <c r="F253" s="148" t="str">
        <f t="shared" si="44"/>
        <v>-</v>
      </c>
    </row>
    <row r="254" spans="1:6" ht="12.75" customHeight="1" x14ac:dyDescent="0.25">
      <c r="A254" s="190" t="s">
        <v>635</v>
      </c>
      <c r="B254" s="134" t="s">
        <v>636</v>
      </c>
      <c r="C254" s="191" t="s">
        <v>635</v>
      </c>
      <c r="D254" s="192">
        <f t="shared" ref="D254:E254" si="50">SUM(D255:D256)</f>
        <v>0</v>
      </c>
      <c r="E254" s="192">
        <f t="shared" si="50"/>
        <v>0</v>
      </c>
      <c r="F254" s="148" t="str">
        <f t="shared" si="44"/>
        <v>-</v>
      </c>
    </row>
    <row r="255" spans="1:6" ht="12.75" customHeight="1" x14ac:dyDescent="0.25">
      <c r="A255" s="190" t="s">
        <v>637</v>
      </c>
      <c r="B255" s="134" t="s">
        <v>79</v>
      </c>
      <c r="C255" s="191" t="s">
        <v>637</v>
      </c>
      <c r="D255" s="193">
        <v>0</v>
      </c>
      <c r="E255" s="193"/>
      <c r="F255" s="148" t="str">
        <f t="shared" si="44"/>
        <v>-</v>
      </c>
    </row>
    <row r="256" spans="1:6" ht="12.75" customHeight="1" x14ac:dyDescent="0.25">
      <c r="A256" s="190" t="s">
        <v>638</v>
      </c>
      <c r="B256" s="134" t="s">
        <v>80</v>
      </c>
      <c r="C256" s="191" t="s">
        <v>638</v>
      </c>
      <c r="D256" s="193">
        <v>0</v>
      </c>
      <c r="E256" s="193"/>
      <c r="F256" s="148" t="str">
        <f t="shared" si="44"/>
        <v>-</v>
      </c>
    </row>
    <row r="257" spans="1:6" ht="24" x14ac:dyDescent="0.25">
      <c r="A257" s="190" t="s">
        <v>639</v>
      </c>
      <c r="B257" s="134" t="s">
        <v>640</v>
      </c>
      <c r="C257" s="191" t="s">
        <v>639</v>
      </c>
      <c r="D257" s="192">
        <f t="shared" ref="D257:E257" si="51">SUM(D258:D261)</f>
        <v>0</v>
      </c>
      <c r="E257" s="192">
        <f t="shared" si="51"/>
        <v>0</v>
      </c>
      <c r="F257" s="148" t="str">
        <f t="shared" si="44"/>
        <v>-</v>
      </c>
    </row>
    <row r="258" spans="1:6" ht="12.75" customHeight="1" x14ac:dyDescent="0.25">
      <c r="A258" s="190" t="s">
        <v>641</v>
      </c>
      <c r="B258" s="134" t="s">
        <v>352</v>
      </c>
      <c r="C258" s="191" t="s">
        <v>641</v>
      </c>
      <c r="D258" s="193">
        <v>0</v>
      </c>
      <c r="E258" s="193"/>
      <c r="F258" s="148" t="str">
        <f t="shared" si="44"/>
        <v>-</v>
      </c>
    </row>
    <row r="259" spans="1:6" ht="12.75" customHeight="1" x14ac:dyDescent="0.25">
      <c r="A259" s="190" t="s">
        <v>642</v>
      </c>
      <c r="B259" s="134" t="s">
        <v>354</v>
      </c>
      <c r="C259" s="191" t="s">
        <v>642</v>
      </c>
      <c r="D259" s="193">
        <v>0</v>
      </c>
      <c r="E259" s="193"/>
      <c r="F259" s="148" t="str">
        <f t="shared" si="44"/>
        <v>-</v>
      </c>
    </row>
    <row r="260" spans="1:6" ht="24" x14ac:dyDescent="0.25">
      <c r="A260" s="190" t="s">
        <v>643</v>
      </c>
      <c r="B260" s="134" t="s">
        <v>356</v>
      </c>
      <c r="C260" s="191" t="s">
        <v>643</v>
      </c>
      <c r="D260" s="193">
        <v>0</v>
      </c>
      <c r="E260" s="193"/>
      <c r="F260" s="148" t="str">
        <f t="shared" si="44"/>
        <v>-</v>
      </c>
    </row>
    <row r="261" spans="1:6" ht="24" x14ac:dyDescent="0.25">
      <c r="A261" s="190" t="s">
        <v>644</v>
      </c>
      <c r="B261" s="134" t="s">
        <v>358</v>
      </c>
      <c r="C261" s="191" t="s">
        <v>644</v>
      </c>
      <c r="D261" s="193">
        <v>0</v>
      </c>
      <c r="E261" s="193"/>
      <c r="F261" s="148" t="str">
        <f t="shared" si="44"/>
        <v>-</v>
      </c>
    </row>
    <row r="262" spans="1:6" ht="24" x14ac:dyDescent="0.25">
      <c r="A262" s="190">
        <v>37</v>
      </c>
      <c r="B262" s="134" t="s">
        <v>645</v>
      </c>
      <c r="C262" s="191" t="s">
        <v>646</v>
      </c>
      <c r="D262" s="192">
        <f t="shared" ref="D262:E262" si="52">D263+D269</f>
        <v>0</v>
      </c>
      <c r="E262" s="192">
        <f t="shared" si="52"/>
        <v>0</v>
      </c>
      <c r="F262" s="148" t="str">
        <f t="shared" si="44"/>
        <v>-</v>
      </c>
    </row>
    <row r="263" spans="1:6" ht="24" x14ac:dyDescent="0.25">
      <c r="A263" s="190">
        <v>371</v>
      </c>
      <c r="B263" s="134" t="s">
        <v>647</v>
      </c>
      <c r="C263" s="191" t="s">
        <v>648</v>
      </c>
      <c r="D263" s="192">
        <f t="shared" ref="D263:E263" si="53">SUM(D264:D268)</f>
        <v>0</v>
      </c>
      <c r="E263" s="192">
        <f t="shared" si="53"/>
        <v>0</v>
      </c>
      <c r="F263" s="148" t="str">
        <f t="shared" si="44"/>
        <v>-</v>
      </c>
    </row>
    <row r="264" spans="1:6" ht="24" x14ac:dyDescent="0.25">
      <c r="A264" s="190">
        <v>3711</v>
      </c>
      <c r="B264" s="134" t="s">
        <v>649</v>
      </c>
      <c r="C264" s="191" t="s">
        <v>650</v>
      </c>
      <c r="D264" s="193">
        <v>0</v>
      </c>
      <c r="E264" s="193"/>
      <c r="F264" s="148" t="str">
        <f t="shared" si="44"/>
        <v>-</v>
      </c>
    </row>
    <row r="265" spans="1:6" ht="24" x14ac:dyDescent="0.25">
      <c r="A265" s="190">
        <v>3712</v>
      </c>
      <c r="B265" s="134" t="s">
        <v>651</v>
      </c>
      <c r="C265" s="191" t="s">
        <v>652</v>
      </c>
      <c r="D265" s="193">
        <v>0</v>
      </c>
      <c r="E265" s="193"/>
      <c r="F265" s="148" t="str">
        <f t="shared" si="44"/>
        <v>-</v>
      </c>
    </row>
    <row r="266" spans="1:6" ht="24" x14ac:dyDescent="0.25">
      <c r="A266" s="190" t="s">
        <v>653</v>
      </c>
      <c r="B266" s="134" t="s">
        <v>654</v>
      </c>
      <c r="C266" s="191" t="s">
        <v>653</v>
      </c>
      <c r="D266" s="193">
        <v>0</v>
      </c>
      <c r="E266" s="193"/>
      <c r="F266" s="148" t="str">
        <f t="shared" si="44"/>
        <v>-</v>
      </c>
    </row>
    <row r="267" spans="1:6" ht="24" x14ac:dyDescent="0.25">
      <c r="A267" s="190" t="s">
        <v>655</v>
      </c>
      <c r="B267" s="134" t="s">
        <v>656</v>
      </c>
      <c r="C267" s="191" t="s">
        <v>655</v>
      </c>
      <c r="D267" s="193">
        <v>0</v>
      </c>
      <c r="E267" s="193"/>
      <c r="F267" s="148" t="str">
        <f t="shared" si="44"/>
        <v>-</v>
      </c>
    </row>
    <row r="268" spans="1:6" ht="12.75" customHeight="1" x14ac:dyDescent="0.25">
      <c r="A268" s="190" t="s">
        <v>657</v>
      </c>
      <c r="B268" s="136" t="s">
        <v>658</v>
      </c>
      <c r="C268" s="191" t="s">
        <v>657</v>
      </c>
      <c r="D268" s="193">
        <v>0</v>
      </c>
      <c r="E268" s="193"/>
      <c r="F268" s="148" t="str">
        <f t="shared" si="44"/>
        <v>-</v>
      </c>
    </row>
    <row r="269" spans="1:6" ht="12.75" customHeight="1" x14ac:dyDescent="0.25">
      <c r="A269" s="190">
        <v>372</v>
      </c>
      <c r="B269" s="137" t="s">
        <v>659</v>
      </c>
      <c r="C269" s="191" t="s">
        <v>660</v>
      </c>
      <c r="D269" s="192">
        <f t="shared" ref="D269:E269" si="54">SUM(D270:D272)</f>
        <v>0</v>
      </c>
      <c r="E269" s="192">
        <f t="shared" si="54"/>
        <v>0</v>
      </c>
      <c r="F269" s="148" t="str">
        <f t="shared" si="44"/>
        <v>-</v>
      </c>
    </row>
    <row r="270" spans="1:6" ht="12.75" customHeight="1" x14ac:dyDescent="0.25">
      <c r="A270" s="190">
        <v>3721</v>
      </c>
      <c r="B270" s="136" t="s">
        <v>661</v>
      </c>
      <c r="C270" s="191" t="s">
        <v>662</v>
      </c>
      <c r="D270" s="193">
        <v>0</v>
      </c>
      <c r="E270" s="193"/>
      <c r="F270" s="148" t="str">
        <f t="shared" si="44"/>
        <v>-</v>
      </c>
    </row>
    <row r="271" spans="1:6" ht="12.75" customHeight="1" x14ac:dyDescent="0.25">
      <c r="A271" s="190">
        <v>3722</v>
      </c>
      <c r="B271" s="136" t="s">
        <v>663</v>
      </c>
      <c r="C271" s="191" t="s">
        <v>664</v>
      </c>
      <c r="D271" s="193">
        <v>0</v>
      </c>
      <c r="E271" s="193"/>
      <c r="F271" s="148" t="str">
        <f t="shared" si="44"/>
        <v>-</v>
      </c>
    </row>
    <row r="272" spans="1:6" ht="12.75" customHeight="1" x14ac:dyDescent="0.25">
      <c r="A272" s="190" t="s">
        <v>665</v>
      </c>
      <c r="B272" s="136" t="s">
        <v>666</v>
      </c>
      <c r="C272" s="191" t="s">
        <v>665</v>
      </c>
      <c r="D272" s="193">
        <v>0</v>
      </c>
      <c r="E272" s="193"/>
      <c r="F272" s="148" t="str">
        <f t="shared" si="44"/>
        <v>-</v>
      </c>
    </row>
    <row r="273" spans="1:6" ht="24" x14ac:dyDescent="0.25">
      <c r="A273" s="190">
        <v>38</v>
      </c>
      <c r="B273" s="136" t="s">
        <v>2035</v>
      </c>
      <c r="C273" s="191" t="s">
        <v>667</v>
      </c>
      <c r="D273" s="192">
        <f t="shared" ref="D273:E273" si="55">D274+D278+D283+D289</f>
        <v>0</v>
      </c>
      <c r="E273" s="192">
        <f t="shared" si="55"/>
        <v>0</v>
      </c>
      <c r="F273" s="148" t="str">
        <f t="shared" si="44"/>
        <v>-</v>
      </c>
    </row>
    <row r="274" spans="1:6" ht="12.75" customHeight="1" x14ac:dyDescent="0.25">
      <c r="A274" s="190">
        <v>381</v>
      </c>
      <c r="B274" s="134" t="s">
        <v>668</v>
      </c>
      <c r="C274" s="191" t="s">
        <v>669</v>
      </c>
      <c r="D274" s="192">
        <f t="shared" ref="D274:E274" si="56">SUM(D275:D277)</f>
        <v>0</v>
      </c>
      <c r="E274" s="192">
        <f t="shared" si="56"/>
        <v>0</v>
      </c>
      <c r="F274" s="148" t="str">
        <f t="shared" si="44"/>
        <v>-</v>
      </c>
    </row>
    <row r="275" spans="1:6" ht="12.75" customHeight="1" x14ac:dyDescent="0.25">
      <c r="A275" s="190">
        <v>3811</v>
      </c>
      <c r="B275" s="134" t="s">
        <v>670</v>
      </c>
      <c r="C275" s="191" t="s">
        <v>671</v>
      </c>
      <c r="D275" s="193">
        <v>0</v>
      </c>
      <c r="E275" s="193"/>
      <c r="F275" s="148" t="str">
        <f t="shared" si="44"/>
        <v>-</v>
      </c>
    </row>
    <row r="276" spans="1:6" ht="12.75" customHeight="1" x14ac:dyDescent="0.25">
      <c r="A276" s="190">
        <v>3812</v>
      </c>
      <c r="B276" s="134" t="s">
        <v>672</v>
      </c>
      <c r="C276" s="191" t="s">
        <v>673</v>
      </c>
      <c r="D276" s="193">
        <v>0</v>
      </c>
      <c r="E276" s="193"/>
      <c r="F276" s="148" t="str">
        <f t="shared" si="44"/>
        <v>-</v>
      </c>
    </row>
    <row r="277" spans="1:6" ht="12.75" customHeight="1" x14ac:dyDescent="0.25">
      <c r="A277" s="190" t="s">
        <v>674</v>
      </c>
      <c r="B277" s="134" t="s">
        <v>675</v>
      </c>
      <c r="C277" s="191" t="s">
        <v>674</v>
      </c>
      <c r="D277" s="193">
        <v>0</v>
      </c>
      <c r="E277" s="193"/>
      <c r="F277" s="148" t="str">
        <f t="shared" si="44"/>
        <v>-</v>
      </c>
    </row>
    <row r="278" spans="1:6" ht="12.75" customHeight="1" x14ac:dyDescent="0.25">
      <c r="A278" s="190">
        <v>382</v>
      </c>
      <c r="B278" s="136" t="s">
        <v>676</v>
      </c>
      <c r="C278" s="191" t="s">
        <v>677</v>
      </c>
      <c r="D278" s="192">
        <f t="shared" ref="D278:E278" si="57">SUM(D279:D282)</f>
        <v>0</v>
      </c>
      <c r="E278" s="192">
        <f t="shared" si="57"/>
        <v>0</v>
      </c>
      <c r="F278" s="148" t="str">
        <f t="shared" si="44"/>
        <v>-</v>
      </c>
    </row>
    <row r="279" spans="1:6" ht="12.75" customHeight="1" x14ac:dyDescent="0.25">
      <c r="A279" s="190">
        <v>3821</v>
      </c>
      <c r="B279" s="134" t="s">
        <v>678</v>
      </c>
      <c r="C279" s="191" t="s">
        <v>679</v>
      </c>
      <c r="D279" s="193">
        <v>0</v>
      </c>
      <c r="E279" s="193"/>
      <c r="F279" s="148" t="str">
        <f t="shared" si="44"/>
        <v>-</v>
      </c>
    </row>
    <row r="280" spans="1:6" ht="12.75" customHeight="1" x14ac:dyDescent="0.25">
      <c r="A280" s="190">
        <v>3822</v>
      </c>
      <c r="B280" s="134" t="s">
        <v>680</v>
      </c>
      <c r="C280" s="191" t="s">
        <v>681</v>
      </c>
      <c r="D280" s="193">
        <v>0</v>
      </c>
      <c r="E280" s="193"/>
      <c r="F280" s="148" t="str">
        <f t="shared" si="44"/>
        <v>-</v>
      </c>
    </row>
    <row r="281" spans="1:6" ht="12.75" customHeight="1" x14ac:dyDescent="0.25">
      <c r="A281" s="190" t="s">
        <v>682</v>
      </c>
      <c r="B281" s="134" t="s">
        <v>683</v>
      </c>
      <c r="C281" s="191" t="s">
        <v>682</v>
      </c>
      <c r="D281" s="193">
        <v>0</v>
      </c>
      <c r="E281" s="193"/>
      <c r="F281" s="148" t="str">
        <f t="shared" si="44"/>
        <v>-</v>
      </c>
    </row>
    <row r="282" spans="1:6" ht="24" x14ac:dyDescent="0.25">
      <c r="A282" s="190" t="s">
        <v>684</v>
      </c>
      <c r="B282" s="134" t="s">
        <v>685</v>
      </c>
      <c r="C282" s="191" t="s">
        <v>684</v>
      </c>
      <c r="D282" s="193">
        <v>0</v>
      </c>
      <c r="E282" s="193"/>
      <c r="F282" s="148" t="str">
        <f t="shared" si="44"/>
        <v>-</v>
      </c>
    </row>
    <row r="283" spans="1:6" ht="12.75" customHeight="1" x14ac:dyDescent="0.25">
      <c r="A283" s="190">
        <v>383</v>
      </c>
      <c r="B283" s="134" t="s">
        <v>686</v>
      </c>
      <c r="C283" s="191" t="s">
        <v>687</v>
      </c>
      <c r="D283" s="192">
        <f t="shared" ref="D283:E283" si="58">SUM(D284:D288)</f>
        <v>0</v>
      </c>
      <c r="E283" s="192">
        <f t="shared" si="58"/>
        <v>0</v>
      </c>
      <c r="F283" s="148" t="str">
        <f t="shared" si="44"/>
        <v>-</v>
      </c>
    </row>
    <row r="284" spans="1:6" ht="12.75" customHeight="1" x14ac:dyDescent="0.25">
      <c r="A284" s="190">
        <v>3831</v>
      </c>
      <c r="B284" s="134" t="s">
        <v>688</v>
      </c>
      <c r="C284" s="191" t="s">
        <v>689</v>
      </c>
      <c r="D284" s="193">
        <v>0</v>
      </c>
      <c r="E284" s="193"/>
      <c r="F284" s="148" t="str">
        <f t="shared" si="44"/>
        <v>-</v>
      </c>
    </row>
    <row r="285" spans="1:6" ht="12.75" customHeight="1" x14ac:dyDescent="0.25">
      <c r="A285" s="190">
        <v>3832</v>
      </c>
      <c r="B285" s="134" t="s">
        <v>690</v>
      </c>
      <c r="C285" s="191" t="s">
        <v>691</v>
      </c>
      <c r="D285" s="193">
        <v>0</v>
      </c>
      <c r="E285" s="193"/>
      <c r="F285" s="148" t="str">
        <f t="shared" si="44"/>
        <v>-</v>
      </c>
    </row>
    <row r="286" spans="1:6" ht="12.75" customHeight="1" x14ac:dyDescent="0.25">
      <c r="A286" s="190">
        <v>3833</v>
      </c>
      <c r="B286" s="134" t="s">
        <v>692</v>
      </c>
      <c r="C286" s="191" t="s">
        <v>693</v>
      </c>
      <c r="D286" s="193">
        <v>0</v>
      </c>
      <c r="E286" s="193"/>
      <c r="F286" s="148" t="str">
        <f t="shared" si="44"/>
        <v>-</v>
      </c>
    </row>
    <row r="287" spans="1:6" ht="12.75" customHeight="1" x14ac:dyDescent="0.25">
      <c r="A287" s="190">
        <v>3834</v>
      </c>
      <c r="B287" s="134" t="s">
        <v>694</v>
      </c>
      <c r="C287" s="191" t="s">
        <v>695</v>
      </c>
      <c r="D287" s="193">
        <v>0</v>
      </c>
      <c r="E287" s="193"/>
      <c r="F287" s="148" t="str">
        <f t="shared" si="44"/>
        <v>-</v>
      </c>
    </row>
    <row r="288" spans="1:6" ht="12.75" customHeight="1" x14ac:dyDescent="0.25">
      <c r="A288" s="190" t="s">
        <v>696</v>
      </c>
      <c r="B288" s="134" t="s">
        <v>485</v>
      </c>
      <c r="C288" s="191" t="s">
        <v>696</v>
      </c>
      <c r="D288" s="193">
        <v>0</v>
      </c>
      <c r="E288" s="193"/>
      <c r="F288" s="148" t="str">
        <f t="shared" si="44"/>
        <v>-</v>
      </c>
    </row>
    <row r="289" spans="1:6" ht="12.75" customHeight="1" x14ac:dyDescent="0.25">
      <c r="A289" s="190">
        <v>386</v>
      </c>
      <c r="B289" s="136" t="s">
        <v>697</v>
      </c>
      <c r="C289" s="191" t="s">
        <v>698</v>
      </c>
      <c r="D289" s="192">
        <f t="shared" ref="D289:E289" si="59">SUM(D290:D294)</f>
        <v>0</v>
      </c>
      <c r="E289" s="192">
        <f t="shared" si="59"/>
        <v>0</v>
      </c>
      <c r="F289" s="148" t="str">
        <f t="shared" si="44"/>
        <v>-</v>
      </c>
    </row>
    <row r="290" spans="1:6" ht="24" x14ac:dyDescent="0.25">
      <c r="A290" s="190">
        <v>3861</v>
      </c>
      <c r="B290" s="134" t="s">
        <v>699</v>
      </c>
      <c r="C290" s="191" t="s">
        <v>700</v>
      </c>
      <c r="D290" s="193">
        <v>0</v>
      </c>
      <c r="E290" s="193"/>
      <c r="F290" s="148" t="str">
        <f t="shared" si="44"/>
        <v>-</v>
      </c>
    </row>
    <row r="291" spans="1:6" ht="24" x14ac:dyDescent="0.25">
      <c r="A291" s="190">
        <v>3862</v>
      </c>
      <c r="B291" s="136" t="s">
        <v>2036</v>
      </c>
      <c r="C291" s="191" t="s">
        <v>701</v>
      </c>
      <c r="D291" s="193">
        <v>0</v>
      </c>
      <c r="E291" s="193"/>
      <c r="F291" s="148" t="str">
        <f t="shared" si="44"/>
        <v>-</v>
      </c>
    </row>
    <row r="292" spans="1:6" ht="12.75" customHeight="1" x14ac:dyDescent="0.25">
      <c r="A292" s="190">
        <v>3863</v>
      </c>
      <c r="B292" s="136" t="s">
        <v>702</v>
      </c>
      <c r="C292" s="191" t="s">
        <v>703</v>
      </c>
      <c r="D292" s="193">
        <v>0</v>
      </c>
      <c r="E292" s="193"/>
      <c r="F292" s="148" t="str">
        <f t="shared" si="44"/>
        <v>-</v>
      </c>
    </row>
    <row r="293" spans="1:6" ht="12.75" customHeight="1" x14ac:dyDescent="0.25">
      <c r="A293" s="190" t="s">
        <v>704</v>
      </c>
      <c r="B293" s="136" t="s">
        <v>705</v>
      </c>
      <c r="C293" s="191" t="s">
        <v>704</v>
      </c>
      <c r="D293" s="193">
        <v>0</v>
      </c>
      <c r="E293" s="193"/>
      <c r="F293" s="148" t="str">
        <f t="shared" si="44"/>
        <v>-</v>
      </c>
    </row>
    <row r="294" spans="1:6" ht="24" x14ac:dyDescent="0.25">
      <c r="A294" s="190" t="s">
        <v>706</v>
      </c>
      <c r="B294" s="136" t="s">
        <v>2037</v>
      </c>
      <c r="C294" s="191" t="s">
        <v>706</v>
      </c>
      <c r="D294" s="193">
        <v>0</v>
      </c>
      <c r="E294" s="193"/>
      <c r="F294" s="148" t="str">
        <f t="shared" ref="F294:F306" si="60">IF(D294&lt;&gt;0,IF(E294/D294&gt;=100,"&gt;&gt;100",E294/D294*100),"-")</f>
        <v>-</v>
      </c>
    </row>
    <row r="295" spans="1:6" ht="12.75" customHeight="1" x14ac:dyDescent="0.25">
      <c r="A295" s="190" t="s">
        <v>707</v>
      </c>
      <c r="B295" s="134" t="s">
        <v>708</v>
      </c>
      <c r="C295" s="191" t="s">
        <v>709</v>
      </c>
      <c r="D295" s="193">
        <v>0</v>
      </c>
      <c r="E295" s="193"/>
      <c r="F295" s="148" t="str">
        <f t="shared" si="60"/>
        <v>-</v>
      </c>
    </row>
    <row r="296" spans="1:6" ht="12.75" customHeight="1" x14ac:dyDescent="0.25">
      <c r="A296" s="190" t="s">
        <v>707</v>
      </c>
      <c r="B296" s="134" t="s">
        <v>710</v>
      </c>
      <c r="C296" s="191" t="s">
        <v>711</v>
      </c>
      <c r="D296" s="193">
        <v>0</v>
      </c>
      <c r="E296" s="193"/>
      <c r="F296" s="148" t="str">
        <f t="shared" si="60"/>
        <v>-</v>
      </c>
    </row>
    <row r="297" spans="1:6" ht="12.75" customHeight="1" x14ac:dyDescent="0.25">
      <c r="A297" s="190" t="s">
        <v>707</v>
      </c>
      <c r="B297" s="134" t="s">
        <v>712</v>
      </c>
      <c r="C297" s="191" t="s">
        <v>713</v>
      </c>
      <c r="D297" s="192">
        <f t="shared" ref="D297:E297" si="61">IF(D296&gt;=D295,D296-D295,0)</f>
        <v>0</v>
      </c>
      <c r="E297" s="192">
        <f t="shared" si="61"/>
        <v>0</v>
      </c>
      <c r="F297" s="148" t="str">
        <f t="shared" si="60"/>
        <v>-</v>
      </c>
    </row>
    <row r="298" spans="1:6" ht="12.75" customHeight="1" x14ac:dyDescent="0.25">
      <c r="A298" s="190" t="s">
        <v>707</v>
      </c>
      <c r="B298" s="134" t="s">
        <v>714</v>
      </c>
      <c r="C298" s="191" t="s">
        <v>715</v>
      </c>
      <c r="D298" s="192">
        <f t="shared" ref="D298:E298" si="62">IF(D295&gt;=D296,D295-D296,0)</f>
        <v>0</v>
      </c>
      <c r="E298" s="192">
        <f t="shared" si="62"/>
        <v>0</v>
      </c>
      <c r="F298" s="148" t="str">
        <f t="shared" si="60"/>
        <v>-</v>
      </c>
    </row>
    <row r="299" spans="1:6" ht="12.75" customHeight="1" x14ac:dyDescent="0.25">
      <c r="A299" s="190" t="s">
        <v>707</v>
      </c>
      <c r="B299" s="134" t="s">
        <v>716</v>
      </c>
      <c r="C299" s="191" t="s">
        <v>717</v>
      </c>
      <c r="D299" s="192">
        <f>D152-D297+D298</f>
        <v>734581.71999999986</v>
      </c>
      <c r="E299" s="192">
        <f>E152-E297+E298</f>
        <v>904221.59</v>
      </c>
      <c r="F299" s="148">
        <f t="shared" si="60"/>
        <v>123.09339660671112</v>
      </c>
    </row>
    <row r="300" spans="1:6" ht="12.75" customHeight="1" x14ac:dyDescent="0.25">
      <c r="A300" s="190" t="s">
        <v>707</v>
      </c>
      <c r="B300" s="134" t="s">
        <v>718</v>
      </c>
      <c r="C300" s="191" t="s">
        <v>719</v>
      </c>
      <c r="D300" s="192">
        <f>IF(D6&gt;=D299,D6-D299,0)</f>
        <v>7605.0700000001816</v>
      </c>
      <c r="E300" s="192">
        <f>IF(E6&gt;=E299,E6-E299,0)</f>
        <v>0</v>
      </c>
      <c r="F300" s="148">
        <f t="shared" si="60"/>
        <v>0</v>
      </c>
    </row>
    <row r="301" spans="1:6" ht="12.75" customHeight="1" x14ac:dyDescent="0.25">
      <c r="A301" s="190" t="s">
        <v>707</v>
      </c>
      <c r="B301" s="134" t="s">
        <v>720</v>
      </c>
      <c r="C301" s="191" t="s">
        <v>721</v>
      </c>
      <c r="D301" s="192">
        <f>IF(D299&gt;=D6,D299-D6,0)</f>
        <v>0</v>
      </c>
      <c r="E301" s="192">
        <f>IF(E299&gt;=E6,E299-E6,0)</f>
        <v>57156.309999999939</v>
      </c>
      <c r="F301" s="148" t="str">
        <f t="shared" si="60"/>
        <v>-</v>
      </c>
    </row>
    <row r="302" spans="1:6" ht="12.75" customHeight="1" x14ac:dyDescent="0.25">
      <c r="A302" s="190">
        <v>92211</v>
      </c>
      <c r="B302" s="134" t="s">
        <v>722</v>
      </c>
      <c r="C302" s="191" t="s">
        <v>723</v>
      </c>
      <c r="D302" s="193">
        <v>0</v>
      </c>
      <c r="E302" s="193">
        <v>13020.4</v>
      </c>
      <c r="F302" s="148" t="str">
        <f t="shared" si="60"/>
        <v>-</v>
      </c>
    </row>
    <row r="303" spans="1:6" ht="12.75" customHeight="1" x14ac:dyDescent="0.25">
      <c r="A303" s="190">
        <v>92221</v>
      </c>
      <c r="B303" s="134" t="s">
        <v>724</v>
      </c>
      <c r="C303" s="191" t="s">
        <v>725</v>
      </c>
      <c r="D303" s="193">
        <v>0</v>
      </c>
      <c r="E303" s="193">
        <v>0</v>
      </c>
      <c r="F303" s="148" t="str">
        <f t="shared" si="60"/>
        <v>-</v>
      </c>
    </row>
    <row r="304" spans="1:6" ht="12.75" customHeight="1" x14ac:dyDescent="0.25">
      <c r="A304" s="190">
        <v>96</v>
      </c>
      <c r="B304" s="134" t="s">
        <v>2038</v>
      </c>
      <c r="C304" s="191" t="s">
        <v>726</v>
      </c>
      <c r="D304" s="193">
        <v>11947.55</v>
      </c>
      <c r="E304" s="193">
        <v>10287.17</v>
      </c>
      <c r="F304" s="148">
        <f t="shared" si="60"/>
        <v>86.102757469104546</v>
      </c>
    </row>
    <row r="305" spans="1:6" x14ac:dyDescent="0.25">
      <c r="A305" s="190">
        <v>9661</v>
      </c>
      <c r="B305" s="134" t="s">
        <v>2039</v>
      </c>
      <c r="C305" s="191" t="s">
        <v>727</v>
      </c>
      <c r="D305" s="193">
        <v>11947.55</v>
      </c>
      <c r="E305" s="193">
        <v>10287.17</v>
      </c>
      <c r="F305" s="148">
        <f t="shared" si="60"/>
        <v>86.102757469104546</v>
      </c>
    </row>
    <row r="306" spans="1:6" ht="12.75" customHeight="1" x14ac:dyDescent="0.25">
      <c r="A306" s="199" t="s">
        <v>728</v>
      </c>
      <c r="B306" s="138" t="s">
        <v>729</v>
      </c>
      <c r="C306" s="200" t="s">
        <v>728</v>
      </c>
      <c r="D306" s="201">
        <v>0</v>
      </c>
      <c r="E306" s="201">
        <v>0</v>
      </c>
      <c r="F306" s="202" t="str">
        <f t="shared" si="60"/>
        <v>-</v>
      </c>
    </row>
    <row r="307" spans="1:6" s="203" customFormat="1" ht="20.100000000000001" customHeight="1" x14ac:dyDescent="0.25">
      <c r="A307" s="260" t="s">
        <v>730</v>
      </c>
      <c r="B307" s="261"/>
      <c r="C307" s="130"/>
      <c r="D307" s="139"/>
      <c r="E307" s="139"/>
      <c r="F307" s="133"/>
    </row>
    <row r="308" spans="1:6" ht="12.75" customHeight="1" x14ac:dyDescent="0.25">
      <c r="A308" s="190">
        <v>7</v>
      </c>
      <c r="B308" s="134" t="s">
        <v>731</v>
      </c>
      <c r="C308" s="191" t="s">
        <v>732</v>
      </c>
      <c r="D308" s="192">
        <f t="shared" ref="D308:E308" si="63">D309+D321+D354+D358</f>
        <v>13160</v>
      </c>
      <c r="E308" s="192">
        <f t="shared" si="63"/>
        <v>0</v>
      </c>
      <c r="F308" s="148">
        <f t="shared" ref="F308:F428" si="64">IF(D308&lt;&gt;0,IF(E308/D308&gt;=100,"&gt;&gt;100",E308/D308*100),"-")</f>
        <v>0</v>
      </c>
    </row>
    <row r="309" spans="1:6" ht="12.75" customHeight="1" x14ac:dyDescent="0.25">
      <c r="A309" s="190">
        <v>71</v>
      </c>
      <c r="B309" s="134" t="s">
        <v>733</v>
      </c>
      <c r="C309" s="191" t="s">
        <v>734</v>
      </c>
      <c r="D309" s="192">
        <f t="shared" ref="D309:E309" si="65">D310+D314</f>
        <v>0</v>
      </c>
      <c r="E309" s="192">
        <f t="shared" si="65"/>
        <v>0</v>
      </c>
      <c r="F309" s="148" t="str">
        <f t="shared" si="64"/>
        <v>-</v>
      </c>
    </row>
    <row r="310" spans="1:6" ht="24" x14ac:dyDescent="0.25">
      <c r="A310" s="190">
        <v>711</v>
      </c>
      <c r="B310" s="134" t="s">
        <v>735</v>
      </c>
      <c r="C310" s="191" t="s">
        <v>736</v>
      </c>
      <c r="D310" s="192">
        <f t="shared" ref="D310:E310" si="66">SUM(D311:D313)</f>
        <v>0</v>
      </c>
      <c r="E310" s="192">
        <f t="shared" si="66"/>
        <v>0</v>
      </c>
      <c r="F310" s="148" t="str">
        <f t="shared" si="64"/>
        <v>-</v>
      </c>
    </row>
    <row r="311" spans="1:6" ht="12.75" customHeight="1" x14ac:dyDescent="0.25">
      <c r="A311" s="190">
        <v>7111</v>
      </c>
      <c r="B311" s="134" t="s">
        <v>737</v>
      </c>
      <c r="C311" s="191" t="s">
        <v>738</v>
      </c>
      <c r="D311" s="193">
        <v>0</v>
      </c>
      <c r="E311" s="193"/>
      <c r="F311" s="148" t="str">
        <f t="shared" si="64"/>
        <v>-</v>
      </c>
    </row>
    <row r="312" spans="1:6" ht="12.75" customHeight="1" x14ac:dyDescent="0.25">
      <c r="A312" s="190">
        <v>7112</v>
      </c>
      <c r="B312" s="134" t="s">
        <v>739</v>
      </c>
      <c r="C312" s="191" t="s">
        <v>740</v>
      </c>
      <c r="D312" s="193">
        <v>0</v>
      </c>
      <c r="E312" s="193"/>
      <c r="F312" s="148" t="str">
        <f t="shared" si="64"/>
        <v>-</v>
      </c>
    </row>
    <row r="313" spans="1:6" ht="12.75" customHeight="1" x14ac:dyDescent="0.25">
      <c r="A313" s="190">
        <v>7113</v>
      </c>
      <c r="B313" s="134" t="s">
        <v>741</v>
      </c>
      <c r="C313" s="191" t="s">
        <v>742</v>
      </c>
      <c r="D313" s="193">
        <v>0</v>
      </c>
      <c r="E313" s="193"/>
      <c r="F313" s="148" t="str">
        <f t="shared" si="64"/>
        <v>-</v>
      </c>
    </row>
    <row r="314" spans="1:6" ht="12.75" customHeight="1" x14ac:dyDescent="0.25">
      <c r="A314" s="190">
        <v>712</v>
      </c>
      <c r="B314" s="134" t="s">
        <v>743</v>
      </c>
      <c r="C314" s="191" t="s">
        <v>744</v>
      </c>
      <c r="D314" s="192">
        <f t="shared" ref="D314:E314" si="67">SUM(D315:D320)</f>
        <v>0</v>
      </c>
      <c r="E314" s="192">
        <f t="shared" si="67"/>
        <v>0</v>
      </c>
      <c r="F314" s="148" t="str">
        <f t="shared" si="64"/>
        <v>-</v>
      </c>
    </row>
    <row r="315" spans="1:6" ht="12.75" customHeight="1" x14ac:dyDescent="0.25">
      <c r="A315" s="190">
        <v>7121</v>
      </c>
      <c r="B315" s="134" t="s">
        <v>745</v>
      </c>
      <c r="C315" s="191" t="s">
        <v>746</v>
      </c>
      <c r="D315" s="193">
        <v>0</v>
      </c>
      <c r="E315" s="193"/>
      <c r="F315" s="148" t="str">
        <f t="shared" si="64"/>
        <v>-</v>
      </c>
    </row>
    <row r="316" spans="1:6" ht="12.75" customHeight="1" x14ac:dyDescent="0.25">
      <c r="A316" s="190">
        <v>7122</v>
      </c>
      <c r="B316" s="134" t="s">
        <v>747</v>
      </c>
      <c r="C316" s="191" t="s">
        <v>748</v>
      </c>
      <c r="D316" s="193">
        <v>0</v>
      </c>
      <c r="E316" s="193"/>
      <c r="F316" s="148" t="str">
        <f t="shared" si="64"/>
        <v>-</v>
      </c>
    </row>
    <row r="317" spans="1:6" ht="12.75" customHeight="1" x14ac:dyDescent="0.25">
      <c r="A317" s="190">
        <v>7123</v>
      </c>
      <c r="B317" s="134" t="s">
        <v>137</v>
      </c>
      <c r="C317" s="191" t="s">
        <v>749</v>
      </c>
      <c r="D317" s="193">
        <v>0</v>
      </c>
      <c r="E317" s="193"/>
      <c r="F317" s="148" t="str">
        <f t="shared" si="64"/>
        <v>-</v>
      </c>
    </row>
    <row r="318" spans="1:6" ht="12.75" customHeight="1" x14ac:dyDescent="0.25">
      <c r="A318" s="190">
        <v>7124</v>
      </c>
      <c r="B318" s="134" t="s">
        <v>750</v>
      </c>
      <c r="C318" s="191" t="s">
        <v>751</v>
      </c>
      <c r="D318" s="193">
        <v>0</v>
      </c>
      <c r="E318" s="193"/>
      <c r="F318" s="148" t="str">
        <f t="shared" si="64"/>
        <v>-</v>
      </c>
    </row>
    <row r="319" spans="1:6" ht="12.75" customHeight="1" x14ac:dyDescent="0.25">
      <c r="A319" s="190">
        <v>7125</v>
      </c>
      <c r="B319" s="134" t="s">
        <v>752</v>
      </c>
      <c r="C319" s="191" t="s">
        <v>753</v>
      </c>
      <c r="D319" s="193">
        <v>0</v>
      </c>
      <c r="E319" s="193"/>
      <c r="F319" s="148" t="str">
        <f t="shared" si="64"/>
        <v>-</v>
      </c>
    </row>
    <row r="320" spans="1:6" ht="12.75" customHeight="1" x14ac:dyDescent="0.25">
      <c r="A320" s="190">
        <v>7126</v>
      </c>
      <c r="B320" s="134" t="s">
        <v>754</v>
      </c>
      <c r="C320" s="191" t="s">
        <v>755</v>
      </c>
      <c r="D320" s="193">
        <v>0</v>
      </c>
      <c r="E320" s="193"/>
      <c r="F320" s="148" t="str">
        <f t="shared" si="64"/>
        <v>-</v>
      </c>
    </row>
    <row r="321" spans="1:6" ht="24" x14ac:dyDescent="0.25">
      <c r="A321" s="190">
        <v>72</v>
      </c>
      <c r="B321" s="135" t="s">
        <v>756</v>
      </c>
      <c r="C321" s="191" t="s">
        <v>757</v>
      </c>
      <c r="D321" s="192">
        <f t="shared" ref="D321:E321" si="68">D322+D327+D336+D341+D346+D349</f>
        <v>13160</v>
      </c>
      <c r="E321" s="192">
        <f t="shared" si="68"/>
        <v>0</v>
      </c>
      <c r="F321" s="148">
        <f t="shared" si="64"/>
        <v>0</v>
      </c>
    </row>
    <row r="322" spans="1:6" ht="12.75" customHeight="1" x14ac:dyDescent="0.25">
      <c r="A322" s="190">
        <v>721</v>
      </c>
      <c r="B322" s="134" t="s">
        <v>758</v>
      </c>
      <c r="C322" s="191" t="s">
        <v>759</v>
      </c>
      <c r="D322" s="192">
        <f t="shared" ref="D322:E322" si="69">SUM(D323:D326)</f>
        <v>0</v>
      </c>
      <c r="E322" s="192">
        <f t="shared" si="69"/>
        <v>0</v>
      </c>
      <c r="F322" s="148" t="str">
        <f t="shared" si="64"/>
        <v>-</v>
      </c>
    </row>
    <row r="323" spans="1:6" ht="12.75" customHeight="1" x14ac:dyDescent="0.25">
      <c r="A323" s="190">
        <v>7211</v>
      </c>
      <c r="B323" s="134" t="s">
        <v>760</v>
      </c>
      <c r="C323" s="191" t="s">
        <v>761</v>
      </c>
      <c r="D323" s="193">
        <v>0</v>
      </c>
      <c r="E323" s="193"/>
      <c r="F323" s="148" t="str">
        <f t="shared" si="64"/>
        <v>-</v>
      </c>
    </row>
    <row r="324" spans="1:6" ht="12.75" customHeight="1" x14ac:dyDescent="0.25">
      <c r="A324" s="190">
        <v>7212</v>
      </c>
      <c r="B324" s="134" t="s">
        <v>762</v>
      </c>
      <c r="C324" s="191" t="s">
        <v>763</v>
      </c>
      <c r="D324" s="193">
        <v>0</v>
      </c>
      <c r="E324" s="193"/>
      <c r="F324" s="148" t="str">
        <f t="shared" si="64"/>
        <v>-</v>
      </c>
    </row>
    <row r="325" spans="1:6" ht="12.75" customHeight="1" x14ac:dyDescent="0.25">
      <c r="A325" s="190">
        <v>7213</v>
      </c>
      <c r="B325" s="134" t="s">
        <v>764</v>
      </c>
      <c r="C325" s="191" t="s">
        <v>765</v>
      </c>
      <c r="D325" s="193">
        <v>0</v>
      </c>
      <c r="E325" s="193"/>
      <c r="F325" s="148" t="str">
        <f t="shared" si="64"/>
        <v>-</v>
      </c>
    </row>
    <row r="326" spans="1:6" ht="12.75" customHeight="1" x14ac:dyDescent="0.25">
      <c r="A326" s="190">
        <v>7214</v>
      </c>
      <c r="B326" s="134" t="s">
        <v>140</v>
      </c>
      <c r="C326" s="191" t="s">
        <v>766</v>
      </c>
      <c r="D326" s="193">
        <v>0</v>
      </c>
      <c r="E326" s="193"/>
      <c r="F326" s="148" t="str">
        <f t="shared" si="64"/>
        <v>-</v>
      </c>
    </row>
    <row r="327" spans="1:6" ht="12.75" customHeight="1" x14ac:dyDescent="0.25">
      <c r="A327" s="190">
        <v>722</v>
      </c>
      <c r="B327" s="134" t="s">
        <v>767</v>
      </c>
      <c r="C327" s="191" t="s">
        <v>768</v>
      </c>
      <c r="D327" s="192">
        <f t="shared" ref="D327:E327" si="70">SUM(D328:D335)</f>
        <v>3160</v>
      </c>
      <c r="E327" s="192">
        <f t="shared" si="70"/>
        <v>0</v>
      </c>
      <c r="F327" s="148">
        <f t="shared" si="64"/>
        <v>0</v>
      </c>
    </row>
    <row r="328" spans="1:6" ht="12.75" customHeight="1" x14ac:dyDescent="0.25">
      <c r="A328" s="190">
        <v>7221</v>
      </c>
      <c r="B328" s="134" t="s">
        <v>143</v>
      </c>
      <c r="C328" s="191" t="s">
        <v>769</v>
      </c>
      <c r="D328" s="193">
        <v>0</v>
      </c>
      <c r="E328" s="193"/>
      <c r="F328" s="148" t="str">
        <f t="shared" si="64"/>
        <v>-</v>
      </c>
    </row>
    <row r="329" spans="1:6" ht="12.75" customHeight="1" x14ac:dyDescent="0.25">
      <c r="A329" s="190">
        <v>7222</v>
      </c>
      <c r="B329" s="134" t="s">
        <v>770</v>
      </c>
      <c r="C329" s="191" t="s">
        <v>771</v>
      </c>
      <c r="D329" s="193">
        <v>0</v>
      </c>
      <c r="E329" s="193"/>
      <c r="F329" s="148" t="str">
        <f t="shared" si="64"/>
        <v>-</v>
      </c>
    </row>
    <row r="330" spans="1:6" ht="12.75" customHeight="1" x14ac:dyDescent="0.25">
      <c r="A330" s="190">
        <v>7223</v>
      </c>
      <c r="B330" s="134" t="s">
        <v>145</v>
      </c>
      <c r="C330" s="191" t="s">
        <v>772</v>
      </c>
      <c r="D330" s="193">
        <v>3160</v>
      </c>
      <c r="E330" s="193"/>
      <c r="F330" s="148">
        <f t="shared" si="64"/>
        <v>0</v>
      </c>
    </row>
    <row r="331" spans="1:6" ht="12.75" customHeight="1" x14ac:dyDescent="0.25">
      <c r="A331" s="190">
        <v>7224</v>
      </c>
      <c r="B331" s="134" t="s">
        <v>773</v>
      </c>
      <c r="C331" s="191" t="s">
        <v>774</v>
      </c>
      <c r="D331" s="193">
        <v>0</v>
      </c>
      <c r="E331" s="193"/>
      <c r="F331" s="148" t="str">
        <f t="shared" si="64"/>
        <v>-</v>
      </c>
    </row>
    <row r="332" spans="1:6" ht="12.75" customHeight="1" x14ac:dyDescent="0.25">
      <c r="A332" s="194">
        <v>7225</v>
      </c>
      <c r="B332" s="136" t="s">
        <v>2040</v>
      </c>
      <c r="C332" s="195" t="s">
        <v>775</v>
      </c>
      <c r="D332" s="196">
        <v>0</v>
      </c>
      <c r="E332" s="196"/>
      <c r="F332" s="148" t="str">
        <f t="shared" si="64"/>
        <v>-</v>
      </c>
    </row>
    <row r="333" spans="1:6" ht="12.75" customHeight="1" x14ac:dyDescent="0.25">
      <c r="A333" s="190">
        <v>7226</v>
      </c>
      <c r="B333" s="134" t="s">
        <v>147</v>
      </c>
      <c r="C333" s="191" t="s">
        <v>776</v>
      </c>
      <c r="D333" s="193">
        <v>0</v>
      </c>
      <c r="E333" s="193"/>
      <c r="F333" s="148" t="str">
        <f t="shared" si="64"/>
        <v>-</v>
      </c>
    </row>
    <row r="334" spans="1:6" ht="12.75" customHeight="1" x14ac:dyDescent="0.25">
      <c r="A334" s="190">
        <v>7227</v>
      </c>
      <c r="B334" s="134" t="s">
        <v>148</v>
      </c>
      <c r="C334" s="191" t="s">
        <v>777</v>
      </c>
      <c r="D334" s="193">
        <v>0</v>
      </c>
      <c r="E334" s="193"/>
      <c r="F334" s="148" t="str">
        <f t="shared" si="64"/>
        <v>-</v>
      </c>
    </row>
    <row r="335" spans="1:6" ht="12.75" customHeight="1" x14ac:dyDescent="0.25">
      <c r="A335" s="190" t="s">
        <v>778</v>
      </c>
      <c r="B335" s="134" t="s">
        <v>779</v>
      </c>
      <c r="C335" s="191" t="s">
        <v>778</v>
      </c>
      <c r="D335" s="193">
        <v>0</v>
      </c>
      <c r="E335" s="193"/>
      <c r="F335" s="148" t="str">
        <f t="shared" si="64"/>
        <v>-</v>
      </c>
    </row>
    <row r="336" spans="1:6" ht="12.75" customHeight="1" x14ac:dyDescent="0.25">
      <c r="A336" s="190">
        <v>723</v>
      </c>
      <c r="B336" s="135" t="s">
        <v>780</v>
      </c>
      <c r="C336" s="191" t="s">
        <v>781</v>
      </c>
      <c r="D336" s="192">
        <f t="shared" ref="D336:E336" si="71">SUM(D337:D340)</f>
        <v>10000</v>
      </c>
      <c r="E336" s="192">
        <f t="shared" si="71"/>
        <v>0</v>
      </c>
      <c r="F336" s="148">
        <f t="shared" si="64"/>
        <v>0</v>
      </c>
    </row>
    <row r="337" spans="1:6" ht="12.75" customHeight="1" x14ac:dyDescent="0.25">
      <c r="A337" s="190">
        <v>7231</v>
      </c>
      <c r="B337" s="134" t="s">
        <v>188</v>
      </c>
      <c r="C337" s="191" t="s">
        <v>782</v>
      </c>
      <c r="D337" s="193">
        <v>10000</v>
      </c>
      <c r="E337" s="193"/>
      <c r="F337" s="148">
        <f t="shared" si="64"/>
        <v>0</v>
      </c>
    </row>
    <row r="338" spans="1:6" ht="12.75" customHeight="1" x14ac:dyDescent="0.25">
      <c r="A338" s="190">
        <v>7232</v>
      </c>
      <c r="B338" s="134" t="s">
        <v>783</v>
      </c>
      <c r="C338" s="191" t="s">
        <v>784</v>
      </c>
      <c r="D338" s="193">
        <v>0</v>
      </c>
      <c r="E338" s="193"/>
      <c r="F338" s="148" t="str">
        <f t="shared" si="64"/>
        <v>-</v>
      </c>
    </row>
    <row r="339" spans="1:6" ht="12.75" customHeight="1" x14ac:dyDescent="0.25">
      <c r="A339" s="190">
        <v>7233</v>
      </c>
      <c r="B339" s="134" t="s">
        <v>785</v>
      </c>
      <c r="C339" s="191" t="s">
        <v>786</v>
      </c>
      <c r="D339" s="193">
        <v>0</v>
      </c>
      <c r="E339" s="193"/>
      <c r="F339" s="148" t="str">
        <f t="shared" si="64"/>
        <v>-</v>
      </c>
    </row>
    <row r="340" spans="1:6" ht="12.75" customHeight="1" x14ac:dyDescent="0.25">
      <c r="A340" s="190">
        <v>7234</v>
      </c>
      <c r="B340" s="135" t="s">
        <v>787</v>
      </c>
      <c r="C340" s="191" t="s">
        <v>788</v>
      </c>
      <c r="D340" s="193">
        <v>0</v>
      </c>
      <c r="E340" s="193"/>
      <c r="F340" s="148" t="str">
        <f t="shared" si="64"/>
        <v>-</v>
      </c>
    </row>
    <row r="341" spans="1:6" ht="24" x14ac:dyDescent="0.25">
      <c r="A341" s="190">
        <v>724</v>
      </c>
      <c r="B341" s="135" t="s">
        <v>789</v>
      </c>
      <c r="C341" s="191" t="s">
        <v>790</v>
      </c>
      <c r="D341" s="192">
        <f t="shared" ref="D341:E341" si="72">SUM(D342:D345)</f>
        <v>0</v>
      </c>
      <c r="E341" s="192">
        <f t="shared" si="72"/>
        <v>0</v>
      </c>
      <c r="F341" s="148" t="str">
        <f t="shared" si="64"/>
        <v>-</v>
      </c>
    </row>
    <row r="342" spans="1:6" ht="12.75" customHeight="1" x14ac:dyDescent="0.25">
      <c r="A342" s="190">
        <v>7241</v>
      </c>
      <c r="B342" s="134" t="s">
        <v>791</v>
      </c>
      <c r="C342" s="191" t="s">
        <v>792</v>
      </c>
      <c r="D342" s="193">
        <v>0</v>
      </c>
      <c r="E342" s="193"/>
      <c r="F342" s="148" t="str">
        <f t="shared" si="64"/>
        <v>-</v>
      </c>
    </row>
    <row r="343" spans="1:6" ht="12.75" customHeight="1" x14ac:dyDescent="0.25">
      <c r="A343" s="190">
        <v>7242</v>
      </c>
      <c r="B343" s="134" t="s">
        <v>793</v>
      </c>
      <c r="C343" s="191" t="s">
        <v>794</v>
      </c>
      <c r="D343" s="193">
        <v>0</v>
      </c>
      <c r="E343" s="193"/>
      <c r="F343" s="148" t="str">
        <f t="shared" si="64"/>
        <v>-</v>
      </c>
    </row>
    <row r="344" spans="1:6" ht="12.75" customHeight="1" x14ac:dyDescent="0.25">
      <c r="A344" s="190">
        <v>7243</v>
      </c>
      <c r="B344" s="134" t="s">
        <v>795</v>
      </c>
      <c r="C344" s="191" t="s">
        <v>796</v>
      </c>
      <c r="D344" s="193">
        <v>0</v>
      </c>
      <c r="E344" s="193"/>
      <c r="F344" s="148" t="str">
        <f t="shared" si="64"/>
        <v>-</v>
      </c>
    </row>
    <row r="345" spans="1:6" ht="12.75" customHeight="1" x14ac:dyDescent="0.25">
      <c r="A345" s="190">
        <v>7244</v>
      </c>
      <c r="B345" s="134" t="s">
        <v>797</v>
      </c>
      <c r="C345" s="191" t="s">
        <v>798</v>
      </c>
      <c r="D345" s="193">
        <v>0</v>
      </c>
      <c r="E345" s="193"/>
      <c r="F345" s="148" t="str">
        <f t="shared" si="64"/>
        <v>-</v>
      </c>
    </row>
    <row r="346" spans="1:6" ht="12.75" customHeight="1" x14ac:dyDescent="0.25">
      <c r="A346" s="190">
        <v>725</v>
      </c>
      <c r="B346" s="134" t="s">
        <v>799</v>
      </c>
      <c r="C346" s="191" t="s">
        <v>800</v>
      </c>
      <c r="D346" s="192">
        <f t="shared" ref="D346:E346" si="73">SUM(D347:D348)</f>
        <v>0</v>
      </c>
      <c r="E346" s="192">
        <f t="shared" si="73"/>
        <v>0</v>
      </c>
      <c r="F346" s="148" t="str">
        <f t="shared" si="64"/>
        <v>-</v>
      </c>
    </row>
    <row r="347" spans="1:6" ht="12.75" customHeight="1" x14ac:dyDescent="0.25">
      <c r="A347" s="190">
        <v>7251</v>
      </c>
      <c r="B347" s="134" t="s">
        <v>801</v>
      </c>
      <c r="C347" s="191" t="s">
        <v>802</v>
      </c>
      <c r="D347" s="193">
        <v>0</v>
      </c>
      <c r="E347" s="193"/>
      <c r="F347" s="148" t="str">
        <f t="shared" si="64"/>
        <v>-</v>
      </c>
    </row>
    <row r="348" spans="1:6" ht="12.75" customHeight="1" x14ac:dyDescent="0.25">
      <c r="A348" s="190">
        <v>7252</v>
      </c>
      <c r="B348" s="134" t="s">
        <v>803</v>
      </c>
      <c r="C348" s="191" t="s">
        <v>804</v>
      </c>
      <c r="D348" s="193">
        <v>0</v>
      </c>
      <c r="E348" s="193"/>
      <c r="F348" s="148" t="str">
        <f t="shared" si="64"/>
        <v>-</v>
      </c>
    </row>
    <row r="349" spans="1:6" ht="12.75" customHeight="1" x14ac:dyDescent="0.25">
      <c r="A349" s="190">
        <v>726</v>
      </c>
      <c r="B349" s="134" t="s">
        <v>805</v>
      </c>
      <c r="C349" s="191" t="s">
        <v>806</v>
      </c>
      <c r="D349" s="192">
        <f t="shared" ref="D349:E349" si="74">SUM(D350:D353)</f>
        <v>0</v>
      </c>
      <c r="E349" s="192">
        <f t="shared" si="74"/>
        <v>0</v>
      </c>
      <c r="F349" s="148" t="str">
        <f t="shared" si="64"/>
        <v>-</v>
      </c>
    </row>
    <row r="350" spans="1:6" ht="12.75" customHeight="1" x14ac:dyDescent="0.25">
      <c r="A350" s="190">
        <v>7261</v>
      </c>
      <c r="B350" s="134" t="s">
        <v>807</v>
      </c>
      <c r="C350" s="191" t="s">
        <v>808</v>
      </c>
      <c r="D350" s="193">
        <v>0</v>
      </c>
      <c r="E350" s="193"/>
      <c r="F350" s="148" t="str">
        <f t="shared" si="64"/>
        <v>-</v>
      </c>
    </row>
    <row r="351" spans="1:6" ht="12.75" customHeight="1" x14ac:dyDescent="0.25">
      <c r="A351" s="190">
        <v>7262</v>
      </c>
      <c r="B351" s="134" t="s">
        <v>809</v>
      </c>
      <c r="C351" s="191" t="s">
        <v>810</v>
      </c>
      <c r="D351" s="193">
        <v>0</v>
      </c>
      <c r="E351" s="193"/>
      <c r="F351" s="148" t="str">
        <f t="shared" si="64"/>
        <v>-</v>
      </c>
    </row>
    <row r="352" spans="1:6" ht="12.75" customHeight="1" x14ac:dyDescent="0.25">
      <c r="A352" s="190">
        <v>7263</v>
      </c>
      <c r="B352" s="134" t="s">
        <v>811</v>
      </c>
      <c r="C352" s="191" t="s">
        <v>812</v>
      </c>
      <c r="D352" s="193">
        <v>0</v>
      </c>
      <c r="E352" s="193"/>
      <c r="F352" s="148" t="str">
        <f t="shared" si="64"/>
        <v>-</v>
      </c>
    </row>
    <row r="353" spans="1:6" ht="12.75" customHeight="1" x14ac:dyDescent="0.25">
      <c r="A353" s="190">
        <v>7264</v>
      </c>
      <c r="B353" s="134" t="s">
        <v>813</v>
      </c>
      <c r="C353" s="191" t="s">
        <v>814</v>
      </c>
      <c r="D353" s="193">
        <v>0</v>
      </c>
      <c r="E353" s="193"/>
      <c r="F353" s="148" t="str">
        <f t="shared" si="64"/>
        <v>-</v>
      </c>
    </row>
    <row r="354" spans="1:6" ht="24" x14ac:dyDescent="0.25">
      <c r="A354" s="190">
        <v>73</v>
      </c>
      <c r="B354" s="134" t="s">
        <v>815</v>
      </c>
      <c r="C354" s="191" t="s">
        <v>816</v>
      </c>
      <c r="D354" s="192">
        <f t="shared" ref="D354:E354" si="75">D355</f>
        <v>0</v>
      </c>
      <c r="E354" s="192">
        <f t="shared" si="75"/>
        <v>0</v>
      </c>
      <c r="F354" s="148" t="str">
        <f t="shared" si="64"/>
        <v>-</v>
      </c>
    </row>
    <row r="355" spans="1:6" ht="24" x14ac:dyDescent="0.25">
      <c r="A355" s="190">
        <v>731</v>
      </c>
      <c r="B355" s="134" t="s">
        <v>817</v>
      </c>
      <c r="C355" s="191" t="s">
        <v>818</v>
      </c>
      <c r="D355" s="192">
        <f t="shared" ref="D355:E355" si="76">SUM(D356:D357)</f>
        <v>0</v>
      </c>
      <c r="E355" s="192">
        <f t="shared" si="76"/>
        <v>0</v>
      </c>
      <c r="F355" s="148" t="str">
        <f t="shared" si="64"/>
        <v>-</v>
      </c>
    </row>
    <row r="356" spans="1:6" ht="12.75" customHeight="1" x14ac:dyDescent="0.25">
      <c r="A356" s="190">
        <v>7311</v>
      </c>
      <c r="B356" s="134" t="s">
        <v>819</v>
      </c>
      <c r="C356" s="191" t="s">
        <v>820</v>
      </c>
      <c r="D356" s="193">
        <v>0</v>
      </c>
      <c r="E356" s="193"/>
      <c r="F356" s="148" t="str">
        <f t="shared" si="64"/>
        <v>-</v>
      </c>
    </row>
    <row r="357" spans="1:6" ht="12.75" customHeight="1" x14ac:dyDescent="0.25">
      <c r="A357" s="190">
        <v>7312</v>
      </c>
      <c r="B357" s="134" t="s">
        <v>821</v>
      </c>
      <c r="C357" s="191" t="s">
        <v>822</v>
      </c>
      <c r="D357" s="193">
        <v>0</v>
      </c>
      <c r="E357" s="193"/>
      <c r="F357" s="148" t="str">
        <f t="shared" si="64"/>
        <v>-</v>
      </c>
    </row>
    <row r="358" spans="1:6" ht="12.75" customHeight="1" x14ac:dyDescent="0.25">
      <c r="A358" s="190">
        <v>74</v>
      </c>
      <c r="B358" s="134" t="s">
        <v>823</v>
      </c>
      <c r="C358" s="191" t="s">
        <v>824</v>
      </c>
      <c r="D358" s="192">
        <f t="shared" ref="D358:E358" si="77">D359</f>
        <v>0</v>
      </c>
      <c r="E358" s="192">
        <f t="shared" si="77"/>
        <v>0</v>
      </c>
      <c r="F358" s="148" t="str">
        <f t="shared" si="64"/>
        <v>-</v>
      </c>
    </row>
    <row r="359" spans="1:6" ht="12.75" customHeight="1" x14ac:dyDescent="0.25">
      <c r="A359" s="190">
        <v>741</v>
      </c>
      <c r="B359" s="134" t="s">
        <v>100</v>
      </c>
      <c r="C359" s="191" t="s">
        <v>825</v>
      </c>
      <c r="D359" s="193">
        <v>0</v>
      </c>
      <c r="E359" s="193"/>
      <c r="F359" s="148" t="str">
        <f t="shared" si="64"/>
        <v>-</v>
      </c>
    </row>
    <row r="360" spans="1:6" ht="12.75" customHeight="1" x14ac:dyDescent="0.25">
      <c r="A360" s="190">
        <v>4</v>
      </c>
      <c r="B360" s="134" t="s">
        <v>826</v>
      </c>
      <c r="C360" s="191" t="s">
        <v>827</v>
      </c>
      <c r="D360" s="192">
        <f t="shared" ref="D360:E360" si="78">D361+D373+D406+D410+D412</f>
        <v>2644.5</v>
      </c>
      <c r="E360" s="192">
        <f t="shared" si="78"/>
        <v>10717.46</v>
      </c>
      <c r="F360" s="148">
        <f t="shared" si="64"/>
        <v>405.27358668935528</v>
      </c>
    </row>
    <row r="361" spans="1:6" ht="12.75" customHeight="1" x14ac:dyDescent="0.25">
      <c r="A361" s="190">
        <v>41</v>
      </c>
      <c r="B361" s="134" t="s">
        <v>828</v>
      </c>
      <c r="C361" s="191" t="s">
        <v>829</v>
      </c>
      <c r="D361" s="192">
        <f t="shared" ref="D361:E361" si="79">D362+D366</f>
        <v>0</v>
      </c>
      <c r="E361" s="192">
        <f t="shared" si="79"/>
        <v>0</v>
      </c>
      <c r="F361" s="148" t="str">
        <f t="shared" si="64"/>
        <v>-</v>
      </c>
    </row>
    <row r="362" spans="1:6" ht="12.75" customHeight="1" x14ac:dyDescent="0.25">
      <c r="A362" s="190">
        <v>411</v>
      </c>
      <c r="B362" s="134" t="s">
        <v>830</v>
      </c>
      <c r="C362" s="191" t="s">
        <v>831</v>
      </c>
      <c r="D362" s="192">
        <f t="shared" ref="D362:E362" si="80">SUM(D363:D365)</f>
        <v>0</v>
      </c>
      <c r="E362" s="192">
        <f t="shared" si="80"/>
        <v>0</v>
      </c>
      <c r="F362" s="148" t="str">
        <f t="shared" si="64"/>
        <v>-</v>
      </c>
    </row>
    <row r="363" spans="1:6" ht="12.75" customHeight="1" x14ac:dyDescent="0.25">
      <c r="A363" s="190">
        <v>4111</v>
      </c>
      <c r="B363" s="134" t="s">
        <v>737</v>
      </c>
      <c r="C363" s="191" t="s">
        <v>832</v>
      </c>
      <c r="D363" s="193">
        <v>0</v>
      </c>
      <c r="E363" s="193"/>
      <c r="F363" s="148" t="str">
        <f t="shared" si="64"/>
        <v>-</v>
      </c>
    </row>
    <row r="364" spans="1:6" ht="12.75" customHeight="1" x14ac:dyDescent="0.25">
      <c r="A364" s="190">
        <v>4112</v>
      </c>
      <c r="B364" s="134" t="s">
        <v>739</v>
      </c>
      <c r="C364" s="191" t="s">
        <v>833</v>
      </c>
      <c r="D364" s="193">
        <v>0</v>
      </c>
      <c r="E364" s="193"/>
      <c r="F364" s="148" t="str">
        <f t="shared" si="64"/>
        <v>-</v>
      </c>
    </row>
    <row r="365" spans="1:6" ht="12.75" customHeight="1" x14ac:dyDescent="0.25">
      <c r="A365" s="190">
        <v>4113</v>
      </c>
      <c r="B365" s="134" t="s">
        <v>834</v>
      </c>
      <c r="C365" s="191" t="s">
        <v>835</v>
      </c>
      <c r="D365" s="193">
        <v>0</v>
      </c>
      <c r="E365" s="193"/>
      <c r="F365" s="148" t="str">
        <f t="shared" si="64"/>
        <v>-</v>
      </c>
    </row>
    <row r="366" spans="1:6" ht="12.75" customHeight="1" x14ac:dyDescent="0.25">
      <c r="A366" s="190">
        <v>412</v>
      </c>
      <c r="B366" s="134" t="s">
        <v>836</v>
      </c>
      <c r="C366" s="191" t="s">
        <v>837</v>
      </c>
      <c r="D366" s="192">
        <f t="shared" ref="D366:E366" si="81">SUM(D367:D372)</f>
        <v>0</v>
      </c>
      <c r="E366" s="192">
        <f t="shared" si="81"/>
        <v>0</v>
      </c>
      <c r="F366" s="148" t="str">
        <f t="shared" si="64"/>
        <v>-</v>
      </c>
    </row>
    <row r="367" spans="1:6" ht="12.75" customHeight="1" x14ac:dyDescent="0.25">
      <c r="A367" s="190">
        <v>4121</v>
      </c>
      <c r="B367" s="134" t="s">
        <v>745</v>
      </c>
      <c r="C367" s="191" t="s">
        <v>838</v>
      </c>
      <c r="D367" s="193">
        <v>0</v>
      </c>
      <c r="E367" s="193"/>
      <c r="F367" s="148" t="str">
        <f t="shared" si="64"/>
        <v>-</v>
      </c>
    </row>
    <row r="368" spans="1:6" ht="12.75" customHeight="1" x14ac:dyDescent="0.25">
      <c r="A368" s="190">
        <v>4122</v>
      </c>
      <c r="B368" s="134" t="s">
        <v>747</v>
      </c>
      <c r="C368" s="191" t="s">
        <v>839</v>
      </c>
      <c r="D368" s="193">
        <v>0</v>
      </c>
      <c r="E368" s="193"/>
      <c r="F368" s="148" t="str">
        <f t="shared" si="64"/>
        <v>-</v>
      </c>
    </row>
    <row r="369" spans="1:6" ht="12.75" customHeight="1" x14ac:dyDescent="0.25">
      <c r="A369" s="190">
        <v>4123</v>
      </c>
      <c r="B369" s="134" t="s">
        <v>137</v>
      </c>
      <c r="C369" s="191" t="s">
        <v>840</v>
      </c>
      <c r="D369" s="193">
        <v>0</v>
      </c>
      <c r="E369" s="193"/>
      <c r="F369" s="148" t="str">
        <f t="shared" si="64"/>
        <v>-</v>
      </c>
    </row>
    <row r="370" spans="1:6" ht="12.75" customHeight="1" x14ac:dyDescent="0.25">
      <c r="A370" s="190">
        <v>4124</v>
      </c>
      <c r="B370" s="134" t="s">
        <v>750</v>
      </c>
      <c r="C370" s="191" t="s">
        <v>841</v>
      </c>
      <c r="D370" s="193">
        <v>0</v>
      </c>
      <c r="E370" s="193"/>
      <c r="F370" s="148" t="str">
        <f t="shared" si="64"/>
        <v>-</v>
      </c>
    </row>
    <row r="371" spans="1:6" ht="12.75" customHeight="1" x14ac:dyDescent="0.25">
      <c r="A371" s="190">
        <v>4125</v>
      </c>
      <c r="B371" s="134" t="s">
        <v>752</v>
      </c>
      <c r="C371" s="191" t="s">
        <v>842</v>
      </c>
      <c r="D371" s="193">
        <v>0</v>
      </c>
      <c r="E371" s="193"/>
      <c r="F371" s="148" t="str">
        <f t="shared" si="64"/>
        <v>-</v>
      </c>
    </row>
    <row r="372" spans="1:6" ht="12.75" customHeight="1" x14ac:dyDescent="0.25">
      <c r="A372" s="190">
        <v>4126</v>
      </c>
      <c r="B372" s="134" t="s">
        <v>754</v>
      </c>
      <c r="C372" s="191" t="s">
        <v>843</v>
      </c>
      <c r="D372" s="193">
        <v>0</v>
      </c>
      <c r="E372" s="193"/>
      <c r="F372" s="148" t="str">
        <f t="shared" si="64"/>
        <v>-</v>
      </c>
    </row>
    <row r="373" spans="1:6" ht="24" x14ac:dyDescent="0.25">
      <c r="A373" s="190">
        <v>42</v>
      </c>
      <c r="B373" s="135" t="s">
        <v>844</v>
      </c>
      <c r="C373" s="191" t="s">
        <v>845</v>
      </c>
      <c r="D373" s="192">
        <f t="shared" ref="D373:E373" si="82">D374+D379+D388+D393+D398+D401</f>
        <v>2644.5</v>
      </c>
      <c r="E373" s="192">
        <f t="shared" si="82"/>
        <v>8689.25</v>
      </c>
      <c r="F373" s="148">
        <f t="shared" si="64"/>
        <v>328.57818113064855</v>
      </c>
    </row>
    <row r="374" spans="1:6" ht="12.75" customHeight="1" x14ac:dyDescent="0.25">
      <c r="A374" s="190">
        <v>421</v>
      </c>
      <c r="B374" s="134" t="s">
        <v>846</v>
      </c>
      <c r="C374" s="191" t="s">
        <v>847</v>
      </c>
      <c r="D374" s="192">
        <f t="shared" ref="D374:E374" si="83">SUM(D375:D378)</f>
        <v>0</v>
      </c>
      <c r="E374" s="192">
        <f t="shared" si="83"/>
        <v>0</v>
      </c>
      <c r="F374" s="148" t="str">
        <f t="shared" si="64"/>
        <v>-</v>
      </c>
    </row>
    <row r="375" spans="1:6" ht="12.75" customHeight="1" x14ac:dyDescent="0.25">
      <c r="A375" s="190">
        <v>4211</v>
      </c>
      <c r="B375" s="134" t="s">
        <v>760</v>
      </c>
      <c r="C375" s="191" t="s">
        <v>848</v>
      </c>
      <c r="D375" s="193">
        <v>0</v>
      </c>
      <c r="E375" s="193"/>
      <c r="F375" s="148" t="str">
        <f t="shared" si="64"/>
        <v>-</v>
      </c>
    </row>
    <row r="376" spans="1:6" ht="12.75" customHeight="1" x14ac:dyDescent="0.25">
      <c r="A376" s="190">
        <v>4212</v>
      </c>
      <c r="B376" s="134" t="s">
        <v>762</v>
      </c>
      <c r="C376" s="191" t="s">
        <v>849</v>
      </c>
      <c r="D376" s="193">
        <v>0</v>
      </c>
      <c r="E376" s="193"/>
      <c r="F376" s="148" t="str">
        <f t="shared" si="64"/>
        <v>-</v>
      </c>
    </row>
    <row r="377" spans="1:6" ht="12.75" customHeight="1" x14ac:dyDescent="0.25">
      <c r="A377" s="190">
        <v>4213</v>
      </c>
      <c r="B377" s="134" t="s">
        <v>764</v>
      </c>
      <c r="C377" s="191" t="s">
        <v>850</v>
      </c>
      <c r="D377" s="193">
        <v>0</v>
      </c>
      <c r="E377" s="193"/>
      <c r="F377" s="148" t="str">
        <f t="shared" si="64"/>
        <v>-</v>
      </c>
    </row>
    <row r="378" spans="1:6" ht="12.75" customHeight="1" x14ac:dyDescent="0.25">
      <c r="A378" s="190">
        <v>4214</v>
      </c>
      <c r="B378" s="134" t="s">
        <v>140</v>
      </c>
      <c r="C378" s="191" t="s">
        <v>851</v>
      </c>
      <c r="D378" s="193">
        <v>0</v>
      </c>
      <c r="E378" s="193"/>
      <c r="F378" s="148" t="str">
        <f t="shared" si="64"/>
        <v>-</v>
      </c>
    </row>
    <row r="379" spans="1:6" ht="12.75" customHeight="1" x14ac:dyDescent="0.25">
      <c r="A379" s="190">
        <v>422</v>
      </c>
      <c r="B379" s="134" t="s">
        <v>852</v>
      </c>
      <c r="C379" s="191" t="s">
        <v>853</v>
      </c>
      <c r="D379" s="192">
        <f t="shared" ref="D379:E379" si="84">SUM(D380:D387)</f>
        <v>2644.5</v>
      </c>
      <c r="E379" s="192">
        <f t="shared" si="84"/>
        <v>8689.25</v>
      </c>
      <c r="F379" s="148">
        <f t="shared" si="64"/>
        <v>328.57818113064855</v>
      </c>
    </row>
    <row r="380" spans="1:6" ht="12.75" customHeight="1" x14ac:dyDescent="0.25">
      <c r="A380" s="190">
        <v>4221</v>
      </c>
      <c r="B380" s="134" t="s">
        <v>143</v>
      </c>
      <c r="C380" s="191" t="s">
        <v>854</v>
      </c>
      <c r="D380" s="193">
        <v>0</v>
      </c>
      <c r="E380" s="193">
        <v>1908</v>
      </c>
      <c r="F380" s="148" t="str">
        <f t="shared" si="64"/>
        <v>-</v>
      </c>
    </row>
    <row r="381" spans="1:6" ht="12.75" customHeight="1" x14ac:dyDescent="0.25">
      <c r="A381" s="190">
        <v>4222</v>
      </c>
      <c r="B381" s="134" t="s">
        <v>144</v>
      </c>
      <c r="C381" s="191" t="s">
        <v>855</v>
      </c>
      <c r="D381" s="193">
        <v>0</v>
      </c>
      <c r="E381" s="193"/>
      <c r="F381" s="148" t="str">
        <f t="shared" si="64"/>
        <v>-</v>
      </c>
    </row>
    <row r="382" spans="1:6" ht="12.75" customHeight="1" x14ac:dyDescent="0.25">
      <c r="A382" s="190">
        <v>4223</v>
      </c>
      <c r="B382" s="134" t="s">
        <v>145</v>
      </c>
      <c r="C382" s="191" t="s">
        <v>856</v>
      </c>
      <c r="D382" s="193">
        <v>2644.5</v>
      </c>
      <c r="E382" s="193">
        <v>6781.25</v>
      </c>
      <c r="F382" s="148">
        <f t="shared" si="64"/>
        <v>256.42843637738702</v>
      </c>
    </row>
    <row r="383" spans="1:6" ht="12.75" customHeight="1" x14ac:dyDescent="0.25">
      <c r="A383" s="190">
        <v>4224</v>
      </c>
      <c r="B383" s="134" t="s">
        <v>773</v>
      </c>
      <c r="C383" s="191" t="s">
        <v>857</v>
      </c>
      <c r="D383" s="193">
        <v>0</v>
      </c>
      <c r="E383" s="193"/>
      <c r="F383" s="148" t="str">
        <f t="shared" si="64"/>
        <v>-</v>
      </c>
    </row>
    <row r="384" spans="1:6" ht="12.75" customHeight="1" x14ac:dyDescent="0.25">
      <c r="A384" s="194">
        <v>4225</v>
      </c>
      <c r="B384" s="136" t="s">
        <v>2040</v>
      </c>
      <c r="C384" s="195" t="s">
        <v>858</v>
      </c>
      <c r="D384" s="196">
        <v>0</v>
      </c>
      <c r="E384" s="196"/>
      <c r="F384" s="197" t="str">
        <f t="shared" si="64"/>
        <v>-</v>
      </c>
    </row>
    <row r="385" spans="1:6" ht="12.75" customHeight="1" x14ac:dyDescent="0.25">
      <c r="A385" s="190">
        <v>4226</v>
      </c>
      <c r="B385" s="134" t="s">
        <v>147</v>
      </c>
      <c r="C385" s="191" t="s">
        <v>859</v>
      </c>
      <c r="D385" s="193">
        <v>0</v>
      </c>
      <c r="E385" s="193"/>
      <c r="F385" s="148" t="str">
        <f t="shared" si="64"/>
        <v>-</v>
      </c>
    </row>
    <row r="386" spans="1:6" ht="12.75" customHeight="1" x14ac:dyDescent="0.25">
      <c r="A386" s="190">
        <v>4227</v>
      </c>
      <c r="B386" s="135" t="s">
        <v>148</v>
      </c>
      <c r="C386" s="191" t="s">
        <v>860</v>
      </c>
      <c r="D386" s="193">
        <v>0</v>
      </c>
      <c r="E386" s="193"/>
      <c r="F386" s="148" t="str">
        <f t="shared" si="64"/>
        <v>-</v>
      </c>
    </row>
    <row r="387" spans="1:6" ht="12.75" customHeight="1" x14ac:dyDescent="0.25">
      <c r="A387" s="190" t="s">
        <v>861</v>
      </c>
      <c r="B387" s="135" t="s">
        <v>779</v>
      </c>
      <c r="C387" s="191" t="s">
        <v>861</v>
      </c>
      <c r="D387" s="193">
        <v>0</v>
      </c>
      <c r="E387" s="193"/>
      <c r="F387" s="148" t="str">
        <f t="shared" si="64"/>
        <v>-</v>
      </c>
    </row>
    <row r="388" spans="1:6" ht="12.75" customHeight="1" x14ac:dyDescent="0.25">
      <c r="A388" s="190">
        <v>423</v>
      </c>
      <c r="B388" s="134" t="s">
        <v>862</v>
      </c>
      <c r="C388" s="191" t="s">
        <v>863</v>
      </c>
      <c r="D388" s="192">
        <f t="shared" ref="D388:E388" si="85">SUM(D389:D392)</f>
        <v>0</v>
      </c>
      <c r="E388" s="192">
        <f t="shared" si="85"/>
        <v>0</v>
      </c>
      <c r="F388" s="148" t="str">
        <f t="shared" si="64"/>
        <v>-</v>
      </c>
    </row>
    <row r="389" spans="1:6" ht="12.75" customHeight="1" x14ac:dyDescent="0.25">
      <c r="A389" s="190">
        <v>4231</v>
      </c>
      <c r="B389" s="134" t="s">
        <v>188</v>
      </c>
      <c r="C389" s="191" t="s">
        <v>864</v>
      </c>
      <c r="D389" s="193">
        <v>0</v>
      </c>
      <c r="E389" s="193"/>
      <c r="F389" s="148" t="str">
        <f t="shared" si="64"/>
        <v>-</v>
      </c>
    </row>
    <row r="390" spans="1:6" ht="12.75" customHeight="1" x14ac:dyDescent="0.25">
      <c r="A390" s="190">
        <v>4232</v>
      </c>
      <c r="B390" s="134" t="s">
        <v>783</v>
      </c>
      <c r="C390" s="191" t="s">
        <v>865</v>
      </c>
      <c r="D390" s="193">
        <v>0</v>
      </c>
      <c r="E390" s="193"/>
      <c r="F390" s="148" t="str">
        <f t="shared" si="64"/>
        <v>-</v>
      </c>
    </row>
    <row r="391" spans="1:6" ht="12.75" customHeight="1" x14ac:dyDescent="0.25">
      <c r="A391" s="190">
        <v>4233</v>
      </c>
      <c r="B391" s="134" t="s">
        <v>785</v>
      </c>
      <c r="C391" s="191" t="s">
        <v>866</v>
      </c>
      <c r="D391" s="193">
        <v>0</v>
      </c>
      <c r="E391" s="193"/>
      <c r="F391" s="148" t="str">
        <f t="shared" si="64"/>
        <v>-</v>
      </c>
    </row>
    <row r="392" spans="1:6" ht="12.75" customHeight="1" x14ac:dyDescent="0.25">
      <c r="A392" s="190">
        <v>4234</v>
      </c>
      <c r="B392" s="135" t="s">
        <v>787</v>
      </c>
      <c r="C392" s="191" t="s">
        <v>867</v>
      </c>
      <c r="D392" s="193">
        <v>0</v>
      </c>
      <c r="E392" s="193"/>
      <c r="F392" s="148" t="str">
        <f t="shared" si="64"/>
        <v>-</v>
      </c>
    </row>
    <row r="393" spans="1:6" ht="12.75" customHeight="1" x14ac:dyDescent="0.25">
      <c r="A393" s="190">
        <v>424</v>
      </c>
      <c r="B393" s="134" t="s">
        <v>868</v>
      </c>
      <c r="C393" s="191" t="s">
        <v>869</v>
      </c>
      <c r="D393" s="192">
        <f t="shared" ref="D393:E393" si="86">SUM(D394:D397)</f>
        <v>0</v>
      </c>
      <c r="E393" s="192">
        <f t="shared" si="86"/>
        <v>0</v>
      </c>
      <c r="F393" s="148" t="str">
        <f t="shared" si="64"/>
        <v>-</v>
      </c>
    </row>
    <row r="394" spans="1:6" ht="12.75" customHeight="1" x14ac:dyDescent="0.25">
      <c r="A394" s="190">
        <v>4241</v>
      </c>
      <c r="B394" s="134" t="s">
        <v>870</v>
      </c>
      <c r="C394" s="191" t="s">
        <v>871</v>
      </c>
      <c r="D394" s="193">
        <v>0</v>
      </c>
      <c r="E394" s="193"/>
      <c r="F394" s="148" t="str">
        <f t="shared" si="64"/>
        <v>-</v>
      </c>
    </row>
    <row r="395" spans="1:6" ht="12.75" customHeight="1" x14ac:dyDescent="0.25">
      <c r="A395" s="190">
        <v>4242</v>
      </c>
      <c r="B395" s="134" t="s">
        <v>793</v>
      </c>
      <c r="C395" s="191" t="s">
        <v>872</v>
      </c>
      <c r="D395" s="193">
        <v>0</v>
      </c>
      <c r="E395" s="193"/>
      <c r="F395" s="148" t="str">
        <f t="shared" si="64"/>
        <v>-</v>
      </c>
    </row>
    <row r="396" spans="1:6" ht="12.75" customHeight="1" x14ac:dyDescent="0.25">
      <c r="A396" s="190">
        <v>4243</v>
      </c>
      <c r="B396" s="134" t="s">
        <v>795</v>
      </c>
      <c r="C396" s="191" t="s">
        <v>873</v>
      </c>
      <c r="D396" s="193">
        <v>0</v>
      </c>
      <c r="E396" s="193"/>
      <c r="F396" s="148" t="str">
        <f t="shared" si="64"/>
        <v>-</v>
      </c>
    </row>
    <row r="397" spans="1:6" ht="12.75" customHeight="1" x14ac:dyDescent="0.25">
      <c r="A397" s="190">
        <v>4244</v>
      </c>
      <c r="B397" s="134" t="s">
        <v>797</v>
      </c>
      <c r="C397" s="191" t="s">
        <v>874</v>
      </c>
      <c r="D397" s="193">
        <v>0</v>
      </c>
      <c r="E397" s="193"/>
      <c r="F397" s="148" t="str">
        <f t="shared" si="64"/>
        <v>-</v>
      </c>
    </row>
    <row r="398" spans="1:6" ht="12.75" customHeight="1" x14ac:dyDescent="0.25">
      <c r="A398" s="190">
        <v>425</v>
      </c>
      <c r="B398" s="134" t="s">
        <v>875</v>
      </c>
      <c r="C398" s="191" t="s">
        <v>876</v>
      </c>
      <c r="D398" s="192">
        <f t="shared" ref="D398:E398" si="87">SUM(D399:D400)</f>
        <v>0</v>
      </c>
      <c r="E398" s="192">
        <f t="shared" si="87"/>
        <v>0</v>
      </c>
      <c r="F398" s="148" t="str">
        <f t="shared" si="64"/>
        <v>-</v>
      </c>
    </row>
    <row r="399" spans="1:6" ht="12.75" customHeight="1" x14ac:dyDescent="0.25">
      <c r="A399" s="190">
        <v>4251</v>
      </c>
      <c r="B399" s="134" t="s">
        <v>877</v>
      </c>
      <c r="C399" s="191" t="s">
        <v>878</v>
      </c>
      <c r="D399" s="193">
        <v>0</v>
      </c>
      <c r="E399" s="193"/>
      <c r="F399" s="148" t="str">
        <f t="shared" si="64"/>
        <v>-</v>
      </c>
    </row>
    <row r="400" spans="1:6" ht="12.75" customHeight="1" x14ac:dyDescent="0.25">
      <c r="A400" s="190">
        <v>4252</v>
      </c>
      <c r="B400" s="134" t="s">
        <v>803</v>
      </c>
      <c r="C400" s="191" t="s">
        <v>879</v>
      </c>
      <c r="D400" s="193">
        <v>0</v>
      </c>
      <c r="E400" s="193"/>
      <c r="F400" s="148" t="str">
        <f t="shared" si="64"/>
        <v>-</v>
      </c>
    </row>
    <row r="401" spans="1:6" ht="12.75" customHeight="1" x14ac:dyDescent="0.25">
      <c r="A401" s="190">
        <v>426</v>
      </c>
      <c r="B401" s="134" t="s">
        <v>880</v>
      </c>
      <c r="C401" s="191" t="s">
        <v>881</v>
      </c>
      <c r="D401" s="192">
        <f t="shared" ref="D401:E401" si="88">SUM(D402:D405)</f>
        <v>0</v>
      </c>
      <c r="E401" s="192">
        <f t="shared" si="88"/>
        <v>0</v>
      </c>
      <c r="F401" s="148" t="str">
        <f t="shared" si="64"/>
        <v>-</v>
      </c>
    </row>
    <row r="402" spans="1:6" ht="12.75" customHeight="1" x14ac:dyDescent="0.25">
      <c r="A402" s="190">
        <v>4261</v>
      </c>
      <c r="B402" s="134" t="s">
        <v>807</v>
      </c>
      <c r="C402" s="191" t="s">
        <v>882</v>
      </c>
      <c r="D402" s="193">
        <v>0</v>
      </c>
      <c r="E402" s="193"/>
      <c r="F402" s="148" t="str">
        <f t="shared" si="64"/>
        <v>-</v>
      </c>
    </row>
    <row r="403" spans="1:6" ht="12.75" customHeight="1" x14ac:dyDescent="0.25">
      <c r="A403" s="190">
        <v>4262</v>
      </c>
      <c r="B403" s="134" t="s">
        <v>809</v>
      </c>
      <c r="C403" s="191" t="s">
        <v>883</v>
      </c>
      <c r="D403" s="193">
        <v>0</v>
      </c>
      <c r="E403" s="193"/>
      <c r="F403" s="148" t="str">
        <f t="shared" si="64"/>
        <v>-</v>
      </c>
    </row>
    <row r="404" spans="1:6" ht="12.75" customHeight="1" x14ac:dyDescent="0.25">
      <c r="A404" s="190">
        <v>4263</v>
      </c>
      <c r="B404" s="134" t="s">
        <v>811</v>
      </c>
      <c r="C404" s="191" t="s">
        <v>884</v>
      </c>
      <c r="D404" s="193">
        <v>0</v>
      </c>
      <c r="E404" s="193"/>
      <c r="F404" s="148" t="str">
        <f t="shared" si="64"/>
        <v>-</v>
      </c>
    </row>
    <row r="405" spans="1:6" ht="12.75" customHeight="1" x14ac:dyDescent="0.25">
      <c r="A405" s="190">
        <v>4264</v>
      </c>
      <c r="B405" s="134" t="s">
        <v>813</v>
      </c>
      <c r="C405" s="191" t="s">
        <v>885</v>
      </c>
      <c r="D405" s="193">
        <v>0</v>
      </c>
      <c r="E405" s="193"/>
      <c r="F405" s="148" t="str">
        <f t="shared" si="64"/>
        <v>-</v>
      </c>
    </row>
    <row r="406" spans="1:6" ht="24" x14ac:dyDescent="0.25">
      <c r="A406" s="190">
        <v>43</v>
      </c>
      <c r="B406" s="134" t="s">
        <v>886</v>
      </c>
      <c r="C406" s="191" t="s">
        <v>887</v>
      </c>
      <c r="D406" s="192">
        <f t="shared" ref="D406:E406" si="89">D407</f>
        <v>0</v>
      </c>
      <c r="E406" s="192">
        <f t="shared" si="89"/>
        <v>0</v>
      </c>
      <c r="F406" s="148" t="str">
        <f t="shared" si="64"/>
        <v>-</v>
      </c>
    </row>
    <row r="407" spans="1:6" ht="12.75" customHeight="1" x14ac:dyDescent="0.25">
      <c r="A407" s="190">
        <v>431</v>
      </c>
      <c r="B407" s="134" t="s">
        <v>888</v>
      </c>
      <c r="C407" s="191" t="s">
        <v>889</v>
      </c>
      <c r="D407" s="192">
        <f t="shared" ref="D407:E407" si="90">SUM(D408:D409)</f>
        <v>0</v>
      </c>
      <c r="E407" s="192">
        <f t="shared" si="90"/>
        <v>0</v>
      </c>
      <c r="F407" s="148" t="str">
        <f t="shared" si="64"/>
        <v>-</v>
      </c>
    </row>
    <row r="408" spans="1:6" ht="12.75" customHeight="1" x14ac:dyDescent="0.25">
      <c r="A408" s="190">
        <v>4311</v>
      </c>
      <c r="B408" s="134" t="s">
        <v>819</v>
      </c>
      <c r="C408" s="191" t="s">
        <v>890</v>
      </c>
      <c r="D408" s="193">
        <v>0</v>
      </c>
      <c r="E408" s="193"/>
      <c r="F408" s="148" t="str">
        <f t="shared" si="64"/>
        <v>-</v>
      </c>
    </row>
    <row r="409" spans="1:6" ht="12.75" customHeight="1" x14ac:dyDescent="0.25">
      <c r="A409" s="190">
        <v>4312</v>
      </c>
      <c r="B409" s="134" t="s">
        <v>821</v>
      </c>
      <c r="C409" s="191" t="s">
        <v>891</v>
      </c>
      <c r="D409" s="193">
        <v>0</v>
      </c>
      <c r="E409" s="193"/>
      <c r="F409" s="148" t="str">
        <f t="shared" si="64"/>
        <v>-</v>
      </c>
    </row>
    <row r="410" spans="1:6" ht="12.75" customHeight="1" x14ac:dyDescent="0.25">
      <c r="A410" s="190">
        <v>44</v>
      </c>
      <c r="B410" s="134" t="s">
        <v>892</v>
      </c>
      <c r="C410" s="191" t="s">
        <v>893</v>
      </c>
      <c r="D410" s="192">
        <f t="shared" ref="D410:E410" si="91">D411</f>
        <v>0</v>
      </c>
      <c r="E410" s="192">
        <f t="shared" si="91"/>
        <v>0</v>
      </c>
      <c r="F410" s="148" t="str">
        <f t="shared" si="64"/>
        <v>-</v>
      </c>
    </row>
    <row r="411" spans="1:6" ht="12.75" customHeight="1" x14ac:dyDescent="0.25">
      <c r="A411" s="190">
        <v>441</v>
      </c>
      <c r="B411" s="134" t="s">
        <v>894</v>
      </c>
      <c r="C411" s="191" t="s">
        <v>895</v>
      </c>
      <c r="D411" s="193">
        <v>0</v>
      </c>
      <c r="E411" s="193"/>
      <c r="F411" s="148" t="str">
        <f t="shared" si="64"/>
        <v>-</v>
      </c>
    </row>
    <row r="412" spans="1:6" ht="12.75" customHeight="1" x14ac:dyDescent="0.25">
      <c r="A412" s="190">
        <v>45</v>
      </c>
      <c r="B412" s="134" t="s">
        <v>896</v>
      </c>
      <c r="C412" s="191" t="s">
        <v>897</v>
      </c>
      <c r="D412" s="192">
        <f t="shared" ref="D412:E412" si="92">SUM(D413:D416)</f>
        <v>0</v>
      </c>
      <c r="E412" s="192">
        <f t="shared" si="92"/>
        <v>2028.21</v>
      </c>
      <c r="F412" s="148" t="str">
        <f t="shared" si="64"/>
        <v>-</v>
      </c>
    </row>
    <row r="413" spans="1:6" ht="12.75" customHeight="1" x14ac:dyDescent="0.25">
      <c r="A413" s="190">
        <v>451</v>
      </c>
      <c r="B413" s="134" t="s">
        <v>151</v>
      </c>
      <c r="C413" s="191" t="s">
        <v>898</v>
      </c>
      <c r="D413" s="193">
        <v>0</v>
      </c>
      <c r="E413" s="193">
        <v>2028.21</v>
      </c>
      <c r="F413" s="148" t="str">
        <f t="shared" si="64"/>
        <v>-</v>
      </c>
    </row>
    <row r="414" spans="1:6" ht="12.75" customHeight="1" x14ac:dyDescent="0.25">
      <c r="A414" s="190">
        <v>452</v>
      </c>
      <c r="B414" s="134" t="s">
        <v>899</v>
      </c>
      <c r="C414" s="191" t="s">
        <v>900</v>
      </c>
      <c r="D414" s="193">
        <v>0</v>
      </c>
      <c r="E414" s="193"/>
      <c r="F414" s="148" t="str">
        <f t="shared" si="64"/>
        <v>-</v>
      </c>
    </row>
    <row r="415" spans="1:6" ht="12.75" customHeight="1" x14ac:dyDescent="0.25">
      <c r="A415" s="190">
        <v>453</v>
      </c>
      <c r="B415" s="134" t="s">
        <v>901</v>
      </c>
      <c r="C415" s="191" t="s">
        <v>902</v>
      </c>
      <c r="D415" s="193">
        <v>0</v>
      </c>
      <c r="E415" s="193"/>
      <c r="F415" s="148" t="str">
        <f t="shared" si="64"/>
        <v>-</v>
      </c>
    </row>
    <row r="416" spans="1:6" ht="12.75" customHeight="1" x14ac:dyDescent="0.25">
      <c r="A416" s="190">
        <v>454</v>
      </c>
      <c r="B416" s="134" t="s">
        <v>903</v>
      </c>
      <c r="C416" s="191" t="s">
        <v>904</v>
      </c>
      <c r="D416" s="193">
        <v>0</v>
      </c>
      <c r="E416" s="193"/>
      <c r="F416" s="148" t="str">
        <f t="shared" si="64"/>
        <v>-</v>
      </c>
    </row>
    <row r="417" spans="1:6" ht="12.75" customHeight="1" x14ac:dyDescent="0.25">
      <c r="A417" s="190" t="s">
        <v>707</v>
      </c>
      <c r="B417" s="134" t="s">
        <v>905</v>
      </c>
      <c r="C417" s="191" t="s">
        <v>906</v>
      </c>
      <c r="D417" s="192">
        <f t="shared" ref="D417:E417" si="93">IF(D308&gt;=D360,D308-D360,0)</f>
        <v>10515.5</v>
      </c>
      <c r="E417" s="192">
        <f t="shared" si="93"/>
        <v>0</v>
      </c>
      <c r="F417" s="148">
        <f t="shared" si="64"/>
        <v>0</v>
      </c>
    </row>
    <row r="418" spans="1:6" ht="12.75" customHeight="1" x14ac:dyDescent="0.25">
      <c r="A418" s="190" t="s">
        <v>707</v>
      </c>
      <c r="B418" s="134" t="s">
        <v>907</v>
      </c>
      <c r="C418" s="191" t="s">
        <v>908</v>
      </c>
      <c r="D418" s="192">
        <f t="shared" ref="D418:E418" si="94">IF(D360&gt;=D308,D360-D308,0)</f>
        <v>0</v>
      </c>
      <c r="E418" s="192">
        <f t="shared" si="94"/>
        <v>10717.46</v>
      </c>
      <c r="F418" s="148" t="str">
        <f t="shared" si="64"/>
        <v>-</v>
      </c>
    </row>
    <row r="419" spans="1:6" ht="12.75" customHeight="1" x14ac:dyDescent="0.25">
      <c r="A419" s="190">
        <v>92212</v>
      </c>
      <c r="B419" s="134" t="s">
        <v>909</v>
      </c>
      <c r="C419" s="191" t="s">
        <v>910</v>
      </c>
      <c r="D419" s="193">
        <v>0</v>
      </c>
      <c r="E419" s="193">
        <v>0</v>
      </c>
      <c r="F419" s="148" t="str">
        <f t="shared" si="64"/>
        <v>-</v>
      </c>
    </row>
    <row r="420" spans="1:6" ht="12.75" customHeight="1" x14ac:dyDescent="0.25">
      <c r="A420" s="190">
        <v>92222</v>
      </c>
      <c r="B420" s="134" t="s">
        <v>911</v>
      </c>
      <c r="C420" s="191" t="s">
        <v>912</v>
      </c>
      <c r="D420" s="193">
        <v>5100.17</v>
      </c>
      <c r="E420" s="193">
        <v>0</v>
      </c>
      <c r="F420" s="148">
        <f t="shared" si="64"/>
        <v>0</v>
      </c>
    </row>
    <row r="421" spans="1:6" ht="12.75" customHeight="1" x14ac:dyDescent="0.25">
      <c r="A421" s="190">
        <v>97</v>
      </c>
      <c r="B421" s="134" t="s">
        <v>2041</v>
      </c>
      <c r="C421" s="191" t="s">
        <v>913</v>
      </c>
      <c r="D421" s="193">
        <v>0</v>
      </c>
      <c r="E421" s="193">
        <v>0</v>
      </c>
      <c r="F421" s="148" t="str">
        <f t="shared" si="64"/>
        <v>-</v>
      </c>
    </row>
    <row r="422" spans="1:6" ht="12.75" customHeight="1" x14ac:dyDescent="0.25">
      <c r="A422" s="190" t="s">
        <v>707</v>
      </c>
      <c r="B422" s="134" t="s">
        <v>914</v>
      </c>
      <c r="C422" s="191" t="s">
        <v>915</v>
      </c>
      <c r="D422" s="192">
        <f>D6+D308</f>
        <v>755346.79</v>
      </c>
      <c r="E422" s="192">
        <f>E6+E308</f>
        <v>847065.28</v>
      </c>
      <c r="F422" s="148">
        <f t="shared" si="64"/>
        <v>112.14256699230828</v>
      </c>
    </row>
    <row r="423" spans="1:6" ht="12.75" customHeight="1" x14ac:dyDescent="0.25">
      <c r="A423" s="190" t="s">
        <v>707</v>
      </c>
      <c r="B423" s="134" t="s">
        <v>916</v>
      </c>
      <c r="C423" s="191" t="s">
        <v>917</v>
      </c>
      <c r="D423" s="192">
        <f t="shared" ref="D423:E423" si="95">D299+D360</f>
        <v>737226.21999999986</v>
      </c>
      <c r="E423" s="192">
        <f t="shared" si="95"/>
        <v>914939.04999999993</v>
      </c>
      <c r="F423" s="148">
        <f t="shared" si="64"/>
        <v>124.10560356901034</v>
      </c>
    </row>
    <row r="424" spans="1:6" ht="12.75" customHeight="1" x14ac:dyDescent="0.25">
      <c r="A424" s="190" t="s">
        <v>707</v>
      </c>
      <c r="B424" s="134" t="s">
        <v>918</v>
      </c>
      <c r="C424" s="191" t="s">
        <v>919</v>
      </c>
      <c r="D424" s="192">
        <f t="shared" ref="D424:E424" si="96">IF(D422&gt;=D423,D422-D423,0)</f>
        <v>18120.570000000182</v>
      </c>
      <c r="E424" s="192">
        <f t="shared" si="96"/>
        <v>0</v>
      </c>
      <c r="F424" s="148">
        <f t="shared" si="64"/>
        <v>0</v>
      </c>
    </row>
    <row r="425" spans="1:6" ht="12.75" customHeight="1" x14ac:dyDescent="0.25">
      <c r="A425" s="190" t="s">
        <v>707</v>
      </c>
      <c r="B425" s="134" t="s">
        <v>920</v>
      </c>
      <c r="C425" s="191" t="s">
        <v>921</v>
      </c>
      <c r="D425" s="192">
        <f t="shared" ref="D425:E425" si="97">IF(D423&gt;=D422,D423-D422,0)</f>
        <v>0</v>
      </c>
      <c r="E425" s="192">
        <f t="shared" si="97"/>
        <v>67873.769999999902</v>
      </c>
      <c r="F425" s="148" t="str">
        <f t="shared" si="64"/>
        <v>-</v>
      </c>
    </row>
    <row r="426" spans="1:6" ht="12.75" customHeight="1" x14ac:dyDescent="0.25">
      <c r="A426" s="204" t="s">
        <v>922</v>
      </c>
      <c r="B426" s="135" t="s">
        <v>923</v>
      </c>
      <c r="C426" s="205" t="s">
        <v>924</v>
      </c>
      <c r="D426" s="192">
        <f t="shared" ref="D426:E426" si="98">IF(D302-D303+D419-D420&gt;=0,D302-D303+D419-D420,0)</f>
        <v>0</v>
      </c>
      <c r="E426" s="192">
        <f t="shared" si="98"/>
        <v>13020.4</v>
      </c>
      <c r="F426" s="148" t="str">
        <f t="shared" si="64"/>
        <v>-</v>
      </c>
    </row>
    <row r="427" spans="1:6" ht="12.75" customHeight="1" x14ac:dyDescent="0.25">
      <c r="A427" s="204" t="s">
        <v>922</v>
      </c>
      <c r="B427" s="134" t="s">
        <v>925</v>
      </c>
      <c r="C427" s="205" t="s">
        <v>926</v>
      </c>
      <c r="D427" s="192">
        <f t="shared" ref="D427:E427" si="99">IF(D303-D302+D420-D419&gt;=0,D303-D302+D420-D419,0)</f>
        <v>5100.17</v>
      </c>
      <c r="E427" s="192">
        <f t="shared" si="99"/>
        <v>0</v>
      </c>
      <c r="F427" s="148">
        <f t="shared" si="64"/>
        <v>0</v>
      </c>
    </row>
    <row r="428" spans="1:6" ht="24" x14ac:dyDescent="0.25">
      <c r="A428" s="199" t="s">
        <v>927</v>
      </c>
      <c r="B428" s="138" t="s">
        <v>2042</v>
      </c>
      <c r="C428" s="200" t="s">
        <v>928</v>
      </c>
      <c r="D428" s="206">
        <f t="shared" ref="D428:E428" si="100">D304+D421</f>
        <v>11947.55</v>
      </c>
      <c r="E428" s="206">
        <f t="shared" si="100"/>
        <v>10287.17</v>
      </c>
      <c r="F428" s="202">
        <f t="shared" si="64"/>
        <v>86.102757469104546</v>
      </c>
    </row>
    <row r="429" spans="1:6" s="203" customFormat="1" ht="20.100000000000001" customHeight="1" x14ac:dyDescent="0.25">
      <c r="A429" s="260" t="s">
        <v>929</v>
      </c>
      <c r="B429" s="261"/>
      <c r="C429" s="130"/>
      <c r="D429" s="139"/>
      <c r="E429" s="139"/>
      <c r="F429" s="133"/>
    </row>
    <row r="430" spans="1:6" ht="12.75" customHeight="1" x14ac:dyDescent="0.25">
      <c r="A430" s="190">
        <v>8</v>
      </c>
      <c r="B430" s="134" t="s">
        <v>930</v>
      </c>
      <c r="C430" s="191" t="s">
        <v>931</v>
      </c>
      <c r="D430" s="192">
        <f>D431+D466+D479+D491+D522</f>
        <v>0</v>
      </c>
      <c r="E430" s="192">
        <f>E431+E466+E479+E491+E522</f>
        <v>0</v>
      </c>
      <c r="F430" s="148" t="str">
        <f t="shared" ref="F430:F651" si="101">IF(D430&lt;&gt;0,IF(E430/D430&gt;=100,"&gt;&gt;100",E430/D430*100),"-")</f>
        <v>-</v>
      </c>
    </row>
    <row r="431" spans="1:6" ht="24" x14ac:dyDescent="0.25">
      <c r="A431" s="190">
        <v>81</v>
      </c>
      <c r="B431" s="137" t="s">
        <v>2043</v>
      </c>
      <c r="C431" s="191" t="s">
        <v>932</v>
      </c>
      <c r="D431" s="192">
        <f t="shared" ref="D431:E431" si="102">D432+D437+D440+D444+D445+D452+D457+D465</f>
        <v>0</v>
      </c>
      <c r="E431" s="192">
        <f t="shared" si="102"/>
        <v>0</v>
      </c>
      <c r="F431" s="148" t="str">
        <f t="shared" si="101"/>
        <v>-</v>
      </c>
    </row>
    <row r="432" spans="1:6" ht="24" x14ac:dyDescent="0.25">
      <c r="A432" s="190">
        <v>811</v>
      </c>
      <c r="B432" s="134" t="s">
        <v>933</v>
      </c>
      <c r="C432" s="191" t="s">
        <v>934</v>
      </c>
      <c r="D432" s="192">
        <f t="shared" ref="D432:E432" si="103">SUM(D433:D436)</f>
        <v>0</v>
      </c>
      <c r="E432" s="192">
        <f t="shared" si="103"/>
        <v>0</v>
      </c>
      <c r="F432" s="148" t="str">
        <f t="shared" si="101"/>
        <v>-</v>
      </c>
    </row>
    <row r="433" spans="1:6" ht="12.75" customHeight="1" x14ac:dyDescent="0.25">
      <c r="A433" s="190">
        <v>8113</v>
      </c>
      <c r="B433" s="134" t="s">
        <v>935</v>
      </c>
      <c r="C433" s="191" t="s">
        <v>936</v>
      </c>
      <c r="D433" s="193">
        <v>0</v>
      </c>
      <c r="E433" s="193"/>
      <c r="F433" s="148" t="str">
        <f t="shared" si="101"/>
        <v>-</v>
      </c>
    </row>
    <row r="434" spans="1:6" ht="12.75" customHeight="1" x14ac:dyDescent="0.25">
      <c r="A434" s="190">
        <v>8114</v>
      </c>
      <c r="B434" s="134" t="s">
        <v>937</v>
      </c>
      <c r="C434" s="191" t="s">
        <v>938</v>
      </c>
      <c r="D434" s="193">
        <v>0</v>
      </c>
      <c r="E434" s="193"/>
      <c r="F434" s="148" t="str">
        <f t="shared" si="101"/>
        <v>-</v>
      </c>
    </row>
    <row r="435" spans="1:6" ht="12.75" customHeight="1" x14ac:dyDescent="0.25">
      <c r="A435" s="190">
        <v>8115</v>
      </c>
      <c r="B435" s="134" t="s">
        <v>939</v>
      </c>
      <c r="C435" s="191" t="s">
        <v>940</v>
      </c>
      <c r="D435" s="193">
        <v>0</v>
      </c>
      <c r="E435" s="193"/>
      <c r="F435" s="148" t="str">
        <f t="shared" si="101"/>
        <v>-</v>
      </c>
    </row>
    <row r="436" spans="1:6" ht="12.75" customHeight="1" x14ac:dyDescent="0.25">
      <c r="A436" s="190">
        <v>8116</v>
      </c>
      <c r="B436" s="134" t="s">
        <v>941</v>
      </c>
      <c r="C436" s="191" t="s">
        <v>942</v>
      </c>
      <c r="D436" s="193">
        <v>0</v>
      </c>
      <c r="E436" s="193"/>
      <c r="F436" s="148" t="str">
        <f t="shared" si="101"/>
        <v>-</v>
      </c>
    </row>
    <row r="437" spans="1:6" ht="24" x14ac:dyDescent="0.25">
      <c r="A437" s="190">
        <v>812</v>
      </c>
      <c r="B437" s="134" t="s">
        <v>943</v>
      </c>
      <c r="C437" s="191" t="s">
        <v>944</v>
      </c>
      <c r="D437" s="192">
        <f t="shared" ref="D437:E437" si="104">SUM(D438:D439)</f>
        <v>0</v>
      </c>
      <c r="E437" s="192">
        <f t="shared" si="104"/>
        <v>0</v>
      </c>
      <c r="F437" s="148" t="str">
        <f t="shared" si="101"/>
        <v>-</v>
      </c>
    </row>
    <row r="438" spans="1:6" ht="24" x14ac:dyDescent="0.25">
      <c r="A438" s="190">
        <v>8121</v>
      </c>
      <c r="B438" s="135" t="s">
        <v>945</v>
      </c>
      <c r="C438" s="191" t="s">
        <v>946</v>
      </c>
      <c r="D438" s="193">
        <v>0</v>
      </c>
      <c r="E438" s="193"/>
      <c r="F438" s="148" t="str">
        <f t="shared" si="101"/>
        <v>-</v>
      </c>
    </row>
    <row r="439" spans="1:6" ht="24" x14ac:dyDescent="0.25">
      <c r="A439" s="190">
        <v>8122</v>
      </c>
      <c r="B439" s="135" t="s">
        <v>947</v>
      </c>
      <c r="C439" s="191" t="s">
        <v>948</v>
      </c>
      <c r="D439" s="193">
        <v>0</v>
      </c>
      <c r="E439" s="193"/>
      <c r="F439" s="148" t="str">
        <f t="shared" si="101"/>
        <v>-</v>
      </c>
    </row>
    <row r="440" spans="1:6" ht="24" x14ac:dyDescent="0.25">
      <c r="A440" s="190">
        <v>813</v>
      </c>
      <c r="B440" s="134" t="s">
        <v>949</v>
      </c>
      <c r="C440" s="191" t="s">
        <v>950</v>
      </c>
      <c r="D440" s="192">
        <f t="shared" ref="D440:E440" si="105">SUM(D441:D443)</f>
        <v>0</v>
      </c>
      <c r="E440" s="192">
        <f t="shared" si="105"/>
        <v>0</v>
      </c>
      <c r="F440" s="148" t="str">
        <f t="shared" si="101"/>
        <v>-</v>
      </c>
    </row>
    <row r="441" spans="1:6" ht="12.75" customHeight="1" x14ac:dyDescent="0.25">
      <c r="A441" s="190">
        <v>8132</v>
      </c>
      <c r="B441" s="134" t="s">
        <v>951</v>
      </c>
      <c r="C441" s="191" t="s">
        <v>952</v>
      </c>
      <c r="D441" s="193">
        <v>0</v>
      </c>
      <c r="E441" s="193"/>
      <c r="F441" s="148" t="str">
        <f t="shared" si="101"/>
        <v>-</v>
      </c>
    </row>
    <row r="442" spans="1:6" ht="12.75" customHeight="1" x14ac:dyDescent="0.25">
      <c r="A442" s="190">
        <v>8133</v>
      </c>
      <c r="B442" s="134" t="s">
        <v>953</v>
      </c>
      <c r="C442" s="191" t="s">
        <v>954</v>
      </c>
      <c r="D442" s="193">
        <v>0</v>
      </c>
      <c r="E442" s="193"/>
      <c r="F442" s="148" t="str">
        <f t="shared" si="101"/>
        <v>-</v>
      </c>
    </row>
    <row r="443" spans="1:6" ht="12.75" customHeight="1" x14ac:dyDescent="0.25">
      <c r="A443" s="190">
        <v>8134</v>
      </c>
      <c r="B443" s="134" t="s">
        <v>955</v>
      </c>
      <c r="C443" s="191" t="s">
        <v>956</v>
      </c>
      <c r="D443" s="193">
        <v>0</v>
      </c>
      <c r="E443" s="193"/>
      <c r="F443" s="148" t="str">
        <f t="shared" si="101"/>
        <v>-</v>
      </c>
    </row>
    <row r="444" spans="1:6" ht="24" x14ac:dyDescent="0.25">
      <c r="A444" s="190">
        <v>814</v>
      </c>
      <c r="B444" s="135" t="s">
        <v>957</v>
      </c>
      <c r="C444" s="191" t="s">
        <v>958</v>
      </c>
      <c r="D444" s="193">
        <v>0</v>
      </c>
      <c r="E444" s="193"/>
      <c r="F444" s="148" t="str">
        <f t="shared" si="101"/>
        <v>-</v>
      </c>
    </row>
    <row r="445" spans="1:6" ht="24" x14ac:dyDescent="0.25">
      <c r="A445" s="190">
        <v>815</v>
      </c>
      <c r="B445" s="134" t="s">
        <v>959</v>
      </c>
      <c r="C445" s="191" t="s">
        <v>960</v>
      </c>
      <c r="D445" s="192">
        <f t="shared" ref="D445:E445" si="106">SUM(D446:D451)</f>
        <v>0</v>
      </c>
      <c r="E445" s="192">
        <f t="shared" si="106"/>
        <v>0</v>
      </c>
      <c r="F445" s="148" t="str">
        <f t="shared" si="101"/>
        <v>-</v>
      </c>
    </row>
    <row r="446" spans="1:6" ht="12.75" customHeight="1" x14ac:dyDescent="0.25">
      <c r="A446" s="190">
        <v>8153</v>
      </c>
      <c r="B446" s="134" t="s">
        <v>961</v>
      </c>
      <c r="C446" s="191" t="s">
        <v>962</v>
      </c>
      <c r="D446" s="193">
        <v>0</v>
      </c>
      <c r="E446" s="193"/>
      <c r="F446" s="148" t="str">
        <f t="shared" si="101"/>
        <v>-</v>
      </c>
    </row>
    <row r="447" spans="1:6" ht="24" x14ac:dyDescent="0.25">
      <c r="A447" s="190">
        <v>8154</v>
      </c>
      <c r="B447" s="134" t="s">
        <v>963</v>
      </c>
      <c r="C447" s="191" t="s">
        <v>964</v>
      </c>
      <c r="D447" s="193">
        <v>0</v>
      </c>
      <c r="E447" s="193"/>
      <c r="F447" s="148" t="str">
        <f t="shared" si="101"/>
        <v>-</v>
      </c>
    </row>
    <row r="448" spans="1:6" ht="24" x14ac:dyDescent="0.25">
      <c r="A448" s="190">
        <v>8155</v>
      </c>
      <c r="B448" s="134" t="s">
        <v>965</v>
      </c>
      <c r="C448" s="191" t="s">
        <v>966</v>
      </c>
      <c r="D448" s="193">
        <v>0</v>
      </c>
      <c r="E448" s="193"/>
      <c r="F448" s="148" t="str">
        <f t="shared" si="101"/>
        <v>-</v>
      </c>
    </row>
    <row r="449" spans="1:6" ht="12.75" customHeight="1" x14ac:dyDescent="0.25">
      <c r="A449" s="190">
        <v>8156</v>
      </c>
      <c r="B449" s="134" t="s">
        <v>967</v>
      </c>
      <c r="C449" s="191" t="s">
        <v>968</v>
      </c>
      <c r="D449" s="193">
        <v>0</v>
      </c>
      <c r="E449" s="193"/>
      <c r="F449" s="148" t="str">
        <f t="shared" si="101"/>
        <v>-</v>
      </c>
    </row>
    <row r="450" spans="1:6" ht="12.75" customHeight="1" x14ac:dyDescent="0.25">
      <c r="A450" s="190">
        <v>8157</v>
      </c>
      <c r="B450" s="134" t="s">
        <v>969</v>
      </c>
      <c r="C450" s="191" t="s">
        <v>970</v>
      </c>
      <c r="D450" s="193">
        <v>0</v>
      </c>
      <c r="E450" s="193"/>
      <c r="F450" s="148" t="str">
        <f t="shared" si="101"/>
        <v>-</v>
      </c>
    </row>
    <row r="451" spans="1:6" ht="12.75" customHeight="1" x14ac:dyDescent="0.25">
      <c r="A451" s="190">
        <v>8158</v>
      </c>
      <c r="B451" s="134" t="s">
        <v>971</v>
      </c>
      <c r="C451" s="191" t="s">
        <v>972</v>
      </c>
      <c r="D451" s="193">
        <v>0</v>
      </c>
      <c r="E451" s="193"/>
      <c r="F451" s="148" t="str">
        <f t="shared" si="101"/>
        <v>-</v>
      </c>
    </row>
    <row r="452" spans="1:6" ht="24" x14ac:dyDescent="0.25">
      <c r="A452" s="190">
        <v>816</v>
      </c>
      <c r="B452" s="134" t="s">
        <v>973</v>
      </c>
      <c r="C452" s="191" t="s">
        <v>974</v>
      </c>
      <c r="D452" s="192">
        <f t="shared" ref="D452:E452" si="107">SUM(D453:D456)</f>
        <v>0</v>
      </c>
      <c r="E452" s="192">
        <f t="shared" si="107"/>
        <v>0</v>
      </c>
      <c r="F452" s="148" t="str">
        <f t="shared" si="101"/>
        <v>-</v>
      </c>
    </row>
    <row r="453" spans="1:6" ht="12.75" customHeight="1" x14ac:dyDescent="0.25">
      <c r="A453" s="190">
        <v>8163</v>
      </c>
      <c r="B453" s="134" t="s">
        <v>975</v>
      </c>
      <c r="C453" s="191" t="s">
        <v>976</v>
      </c>
      <c r="D453" s="193">
        <v>0</v>
      </c>
      <c r="E453" s="193"/>
      <c r="F453" s="148" t="str">
        <f t="shared" si="101"/>
        <v>-</v>
      </c>
    </row>
    <row r="454" spans="1:6" ht="12.75" customHeight="1" x14ac:dyDescent="0.25">
      <c r="A454" s="190">
        <v>8164</v>
      </c>
      <c r="B454" s="134" t="s">
        <v>977</v>
      </c>
      <c r="C454" s="191" t="s">
        <v>978</v>
      </c>
      <c r="D454" s="193">
        <v>0</v>
      </c>
      <c r="E454" s="193"/>
      <c r="F454" s="148" t="str">
        <f t="shared" si="101"/>
        <v>-</v>
      </c>
    </row>
    <row r="455" spans="1:6" ht="12.75" customHeight="1" x14ac:dyDescent="0.25">
      <c r="A455" s="190">
        <v>8165</v>
      </c>
      <c r="B455" s="134" t="s">
        <v>979</v>
      </c>
      <c r="C455" s="191" t="s">
        <v>980</v>
      </c>
      <c r="D455" s="193">
        <v>0</v>
      </c>
      <c r="E455" s="193"/>
      <c r="F455" s="148" t="str">
        <f t="shared" si="101"/>
        <v>-</v>
      </c>
    </row>
    <row r="456" spans="1:6" ht="12.75" customHeight="1" x14ac:dyDescent="0.25">
      <c r="A456" s="190">
        <v>8166</v>
      </c>
      <c r="B456" s="134" t="s">
        <v>981</v>
      </c>
      <c r="C456" s="191" t="s">
        <v>982</v>
      </c>
      <c r="D456" s="193">
        <v>0</v>
      </c>
      <c r="E456" s="193"/>
      <c r="F456" s="148" t="str">
        <f t="shared" si="101"/>
        <v>-</v>
      </c>
    </row>
    <row r="457" spans="1:6" ht="12.75" customHeight="1" x14ac:dyDescent="0.25">
      <c r="A457" s="190">
        <v>817</v>
      </c>
      <c r="B457" s="134" t="s">
        <v>983</v>
      </c>
      <c r="C457" s="191" t="s">
        <v>984</v>
      </c>
      <c r="D457" s="192">
        <f t="shared" ref="D457:E457" si="108">SUM(D458:D464)</f>
        <v>0</v>
      </c>
      <c r="E457" s="192">
        <f t="shared" si="108"/>
        <v>0</v>
      </c>
      <c r="F457" s="148" t="str">
        <f t="shared" si="101"/>
        <v>-</v>
      </c>
    </row>
    <row r="458" spans="1:6" ht="12.75" customHeight="1" x14ac:dyDescent="0.25">
      <c r="A458" s="190">
        <v>8171</v>
      </c>
      <c r="B458" s="134" t="s">
        <v>985</v>
      </c>
      <c r="C458" s="191" t="s">
        <v>986</v>
      </c>
      <c r="D458" s="193">
        <v>0</v>
      </c>
      <c r="E458" s="193"/>
      <c r="F458" s="148" t="str">
        <f t="shared" si="101"/>
        <v>-</v>
      </c>
    </row>
    <row r="459" spans="1:6" ht="12.75" customHeight="1" x14ac:dyDescent="0.25">
      <c r="A459" s="190">
        <v>8172</v>
      </c>
      <c r="B459" s="134" t="s">
        <v>987</v>
      </c>
      <c r="C459" s="191" t="s">
        <v>988</v>
      </c>
      <c r="D459" s="193">
        <v>0</v>
      </c>
      <c r="E459" s="193"/>
      <c r="F459" s="148" t="str">
        <f t="shared" si="101"/>
        <v>-</v>
      </c>
    </row>
    <row r="460" spans="1:6" ht="12.75" customHeight="1" x14ac:dyDescent="0.25">
      <c r="A460" s="190">
        <v>8173</v>
      </c>
      <c r="B460" s="134" t="s">
        <v>989</v>
      </c>
      <c r="C460" s="191" t="s">
        <v>990</v>
      </c>
      <c r="D460" s="193">
        <v>0</v>
      </c>
      <c r="E460" s="193"/>
      <c r="F460" s="148" t="str">
        <f t="shared" si="101"/>
        <v>-</v>
      </c>
    </row>
    <row r="461" spans="1:6" ht="12.75" customHeight="1" x14ac:dyDescent="0.25">
      <c r="A461" s="190">
        <v>8174</v>
      </c>
      <c r="B461" s="134" t="s">
        <v>991</v>
      </c>
      <c r="C461" s="191" t="s">
        <v>992</v>
      </c>
      <c r="D461" s="193">
        <v>0</v>
      </c>
      <c r="E461" s="193"/>
      <c r="F461" s="148" t="str">
        <f t="shared" si="101"/>
        <v>-</v>
      </c>
    </row>
    <row r="462" spans="1:6" ht="12.75" customHeight="1" x14ac:dyDescent="0.25">
      <c r="A462" s="190">
        <v>8175</v>
      </c>
      <c r="B462" s="134" t="s">
        <v>993</v>
      </c>
      <c r="C462" s="191" t="s">
        <v>994</v>
      </c>
      <c r="D462" s="193">
        <v>0</v>
      </c>
      <c r="E462" s="193"/>
      <c r="F462" s="148" t="str">
        <f t="shared" si="101"/>
        <v>-</v>
      </c>
    </row>
    <row r="463" spans="1:6" ht="24" x14ac:dyDescent="0.25">
      <c r="A463" s="190">
        <v>8176</v>
      </c>
      <c r="B463" s="134" t="s">
        <v>995</v>
      </c>
      <c r="C463" s="191" t="s">
        <v>996</v>
      </c>
      <c r="D463" s="193">
        <v>0</v>
      </c>
      <c r="E463" s="193"/>
      <c r="F463" s="148" t="str">
        <f t="shared" si="101"/>
        <v>-</v>
      </c>
    </row>
    <row r="464" spans="1:6" x14ac:dyDescent="0.25">
      <c r="A464" s="194">
        <v>8177</v>
      </c>
      <c r="B464" s="137" t="s">
        <v>2044</v>
      </c>
      <c r="C464" s="195" t="s">
        <v>997</v>
      </c>
      <c r="D464" s="196">
        <v>0</v>
      </c>
      <c r="E464" s="196"/>
      <c r="F464" s="197" t="str">
        <f>IF(D464&lt;&gt;0,IF(E464/D464&gt;=100,"&gt;&gt;100",E464/D464*100),"-")</f>
        <v>-</v>
      </c>
    </row>
    <row r="465" spans="1:6" ht="12.75" customHeight="1" x14ac:dyDescent="0.25">
      <c r="A465" s="194" t="s">
        <v>998</v>
      </c>
      <c r="B465" s="137" t="s">
        <v>999</v>
      </c>
      <c r="C465" s="195" t="s">
        <v>998</v>
      </c>
      <c r="D465" s="196">
        <v>0</v>
      </c>
      <c r="E465" s="196"/>
      <c r="F465" s="197" t="str">
        <f t="shared" si="101"/>
        <v>-</v>
      </c>
    </row>
    <row r="466" spans="1:6" ht="24" x14ac:dyDescent="0.25">
      <c r="A466" s="190">
        <v>82</v>
      </c>
      <c r="B466" s="136" t="s">
        <v>2045</v>
      </c>
      <c r="C466" s="191" t="s">
        <v>1000</v>
      </c>
      <c r="D466" s="192">
        <f t="shared" ref="D466:E466" si="109">D467+D470+D473+D476</f>
        <v>0</v>
      </c>
      <c r="E466" s="192">
        <f t="shared" si="109"/>
        <v>0</v>
      </c>
      <c r="F466" s="148" t="str">
        <f t="shared" si="101"/>
        <v>-</v>
      </c>
    </row>
    <row r="467" spans="1:6" ht="12.75" customHeight="1" x14ac:dyDescent="0.25">
      <c r="A467" s="190">
        <v>821</v>
      </c>
      <c r="B467" s="134" t="s">
        <v>1001</v>
      </c>
      <c r="C467" s="191" t="s">
        <v>1002</v>
      </c>
      <c r="D467" s="192">
        <f t="shared" ref="D467:E467" si="110">SUM(D468:D469)</f>
        <v>0</v>
      </c>
      <c r="E467" s="192">
        <f t="shared" si="110"/>
        <v>0</v>
      </c>
      <c r="F467" s="148" t="str">
        <f t="shared" si="101"/>
        <v>-</v>
      </c>
    </row>
    <row r="468" spans="1:6" ht="12.75" customHeight="1" x14ac:dyDescent="0.25">
      <c r="A468" s="190">
        <v>8211</v>
      </c>
      <c r="B468" s="134" t="s">
        <v>1003</v>
      </c>
      <c r="C468" s="191" t="s">
        <v>1004</v>
      </c>
      <c r="D468" s="193">
        <v>0</v>
      </c>
      <c r="E468" s="193"/>
      <c r="F468" s="148" t="str">
        <f t="shared" si="101"/>
        <v>-</v>
      </c>
    </row>
    <row r="469" spans="1:6" ht="12.75" customHeight="1" x14ac:dyDescent="0.25">
      <c r="A469" s="190">
        <v>8212</v>
      </c>
      <c r="B469" s="134" t="s">
        <v>1005</v>
      </c>
      <c r="C469" s="191" t="s">
        <v>1006</v>
      </c>
      <c r="D469" s="193">
        <v>0</v>
      </c>
      <c r="E469" s="193"/>
      <c r="F469" s="148" t="str">
        <f t="shared" si="101"/>
        <v>-</v>
      </c>
    </row>
    <row r="470" spans="1:6" ht="12.75" customHeight="1" x14ac:dyDescent="0.25">
      <c r="A470" s="190">
        <v>822</v>
      </c>
      <c r="B470" s="134" t="s">
        <v>1007</v>
      </c>
      <c r="C470" s="191" t="s">
        <v>1008</v>
      </c>
      <c r="D470" s="192">
        <f t="shared" ref="D470:E470" si="111">SUM(D471:D472)</f>
        <v>0</v>
      </c>
      <c r="E470" s="192">
        <f t="shared" si="111"/>
        <v>0</v>
      </c>
      <c r="F470" s="148" t="str">
        <f t="shared" si="101"/>
        <v>-</v>
      </c>
    </row>
    <row r="471" spans="1:6" ht="12.75" customHeight="1" x14ac:dyDescent="0.25">
      <c r="A471" s="190">
        <v>8221</v>
      </c>
      <c r="B471" s="134" t="s">
        <v>1009</v>
      </c>
      <c r="C471" s="191" t="s">
        <v>1010</v>
      </c>
      <c r="D471" s="193">
        <v>0</v>
      </c>
      <c r="E471" s="193"/>
      <c r="F471" s="148" t="str">
        <f t="shared" si="101"/>
        <v>-</v>
      </c>
    </row>
    <row r="472" spans="1:6" ht="12.75" customHeight="1" x14ac:dyDescent="0.25">
      <c r="A472" s="190">
        <v>8222</v>
      </c>
      <c r="B472" s="134" t="s">
        <v>1011</v>
      </c>
      <c r="C472" s="191" t="s">
        <v>1012</v>
      </c>
      <c r="D472" s="193">
        <v>0</v>
      </c>
      <c r="E472" s="193"/>
      <c r="F472" s="148" t="str">
        <f t="shared" si="101"/>
        <v>-</v>
      </c>
    </row>
    <row r="473" spans="1:6" ht="12.75" customHeight="1" x14ac:dyDescent="0.25">
      <c r="A473" s="190">
        <v>823</v>
      </c>
      <c r="B473" s="134" t="s">
        <v>1013</v>
      </c>
      <c r="C473" s="191" t="s">
        <v>1014</v>
      </c>
      <c r="D473" s="192">
        <f t="shared" ref="D473:E473" si="112">SUM(D474:D475)</f>
        <v>0</v>
      </c>
      <c r="E473" s="192">
        <f t="shared" si="112"/>
        <v>0</v>
      </c>
      <c r="F473" s="148" t="str">
        <f t="shared" si="101"/>
        <v>-</v>
      </c>
    </row>
    <row r="474" spans="1:6" ht="12.75" customHeight="1" x14ac:dyDescent="0.25">
      <c r="A474" s="190">
        <v>8231</v>
      </c>
      <c r="B474" s="134" t="s">
        <v>1015</v>
      </c>
      <c r="C474" s="191" t="s">
        <v>1016</v>
      </c>
      <c r="D474" s="193">
        <v>0</v>
      </c>
      <c r="E474" s="193"/>
      <c r="F474" s="148" t="str">
        <f t="shared" si="101"/>
        <v>-</v>
      </c>
    </row>
    <row r="475" spans="1:6" ht="12.75" customHeight="1" x14ac:dyDescent="0.25">
      <c r="A475" s="190">
        <v>8232</v>
      </c>
      <c r="B475" s="134" t="s">
        <v>1017</v>
      </c>
      <c r="C475" s="191" t="s">
        <v>1018</v>
      </c>
      <c r="D475" s="193">
        <v>0</v>
      </c>
      <c r="E475" s="193"/>
      <c r="F475" s="148" t="str">
        <f t="shared" si="101"/>
        <v>-</v>
      </c>
    </row>
    <row r="476" spans="1:6" ht="12.75" customHeight="1" x14ac:dyDescent="0.25">
      <c r="A476" s="190">
        <v>824</v>
      </c>
      <c r="B476" s="134" t="s">
        <v>1019</v>
      </c>
      <c r="C476" s="191" t="s">
        <v>1020</v>
      </c>
      <c r="D476" s="192">
        <f t="shared" ref="D476:E476" si="113">SUM(D477:D478)</f>
        <v>0</v>
      </c>
      <c r="E476" s="192">
        <f t="shared" si="113"/>
        <v>0</v>
      </c>
      <c r="F476" s="148" t="str">
        <f t="shared" si="101"/>
        <v>-</v>
      </c>
    </row>
    <row r="477" spans="1:6" ht="12.75" customHeight="1" x14ac:dyDescent="0.25">
      <c r="A477" s="190">
        <v>8241</v>
      </c>
      <c r="B477" s="134" t="s">
        <v>1021</v>
      </c>
      <c r="C477" s="191" t="s">
        <v>1022</v>
      </c>
      <c r="D477" s="193">
        <v>0</v>
      </c>
      <c r="E477" s="193"/>
      <c r="F477" s="148" t="str">
        <f t="shared" si="101"/>
        <v>-</v>
      </c>
    </row>
    <row r="478" spans="1:6" ht="12.75" customHeight="1" x14ac:dyDescent="0.25">
      <c r="A478" s="190">
        <v>8242</v>
      </c>
      <c r="B478" s="134" t="s">
        <v>1023</v>
      </c>
      <c r="C478" s="191" t="s">
        <v>1024</v>
      </c>
      <c r="D478" s="193">
        <v>0</v>
      </c>
      <c r="E478" s="193"/>
      <c r="F478" s="148" t="str">
        <f t="shared" si="101"/>
        <v>-</v>
      </c>
    </row>
    <row r="479" spans="1:6" ht="24" x14ac:dyDescent="0.25">
      <c r="A479" s="190">
        <v>83</v>
      </c>
      <c r="B479" s="136" t="s">
        <v>2046</v>
      </c>
      <c r="C479" s="191" t="s">
        <v>1025</v>
      </c>
      <c r="D479" s="192">
        <f t="shared" ref="D479:E479" si="114">D480+D484+D485+D488</f>
        <v>0</v>
      </c>
      <c r="E479" s="192">
        <f t="shared" si="114"/>
        <v>0</v>
      </c>
      <c r="F479" s="148" t="str">
        <f t="shared" si="101"/>
        <v>-</v>
      </c>
    </row>
    <row r="480" spans="1:6" ht="24" x14ac:dyDescent="0.25">
      <c r="A480" s="190">
        <v>831</v>
      </c>
      <c r="B480" s="134" t="s">
        <v>1026</v>
      </c>
      <c r="C480" s="191" t="s">
        <v>1027</v>
      </c>
      <c r="D480" s="192">
        <f t="shared" ref="D480:E480" si="115">SUM(D481:D483)</f>
        <v>0</v>
      </c>
      <c r="E480" s="192">
        <f t="shared" si="115"/>
        <v>0</v>
      </c>
      <c r="F480" s="148" t="str">
        <f t="shared" si="101"/>
        <v>-</v>
      </c>
    </row>
    <row r="481" spans="1:6" ht="12.75" customHeight="1" x14ac:dyDescent="0.25">
      <c r="A481" s="190">
        <v>8312</v>
      </c>
      <c r="B481" s="134" t="s">
        <v>1028</v>
      </c>
      <c r="C481" s="191" t="s">
        <v>1029</v>
      </c>
      <c r="D481" s="193">
        <v>0</v>
      </c>
      <c r="E481" s="193"/>
      <c r="F481" s="148" t="str">
        <f t="shared" si="101"/>
        <v>-</v>
      </c>
    </row>
    <row r="482" spans="1:6" ht="12.75" customHeight="1" x14ac:dyDescent="0.25">
      <c r="A482" s="190">
        <v>8313</v>
      </c>
      <c r="B482" s="134" t="s">
        <v>1030</v>
      </c>
      <c r="C482" s="191" t="s">
        <v>1031</v>
      </c>
      <c r="D482" s="193">
        <v>0</v>
      </c>
      <c r="E482" s="193"/>
      <c r="F482" s="148" t="str">
        <f t="shared" si="101"/>
        <v>-</v>
      </c>
    </row>
    <row r="483" spans="1:6" ht="12.75" customHeight="1" x14ac:dyDescent="0.25">
      <c r="A483" s="190">
        <v>8314</v>
      </c>
      <c r="B483" s="134" t="s">
        <v>1032</v>
      </c>
      <c r="C483" s="191" t="s">
        <v>1033</v>
      </c>
      <c r="D483" s="193">
        <v>0</v>
      </c>
      <c r="E483" s="193"/>
      <c r="F483" s="148" t="str">
        <f t="shared" si="101"/>
        <v>-</v>
      </c>
    </row>
    <row r="484" spans="1:6" ht="24" x14ac:dyDescent="0.25">
      <c r="A484" s="190">
        <v>832</v>
      </c>
      <c r="B484" s="135" t="s">
        <v>1034</v>
      </c>
      <c r="C484" s="191" t="s">
        <v>1035</v>
      </c>
      <c r="D484" s="193">
        <v>0</v>
      </c>
      <c r="E484" s="193"/>
      <c r="F484" s="148" t="str">
        <f t="shared" si="101"/>
        <v>-</v>
      </c>
    </row>
    <row r="485" spans="1:6" ht="24" x14ac:dyDescent="0.25">
      <c r="A485" s="190">
        <v>833</v>
      </c>
      <c r="B485" s="134" t="s">
        <v>1036</v>
      </c>
      <c r="C485" s="191" t="s">
        <v>1037</v>
      </c>
      <c r="D485" s="192">
        <f t="shared" ref="D485:E485" si="116">SUM(D486:D487)</f>
        <v>0</v>
      </c>
      <c r="E485" s="192">
        <f t="shared" si="116"/>
        <v>0</v>
      </c>
      <c r="F485" s="148" t="str">
        <f t="shared" si="101"/>
        <v>-</v>
      </c>
    </row>
    <row r="486" spans="1:6" ht="24" x14ac:dyDescent="0.25">
      <c r="A486" s="190">
        <v>8331</v>
      </c>
      <c r="B486" s="135" t="s">
        <v>1038</v>
      </c>
      <c r="C486" s="191" t="s">
        <v>1039</v>
      </c>
      <c r="D486" s="193">
        <v>0</v>
      </c>
      <c r="E486" s="193"/>
      <c r="F486" s="148" t="str">
        <f t="shared" si="101"/>
        <v>-</v>
      </c>
    </row>
    <row r="487" spans="1:6" ht="12.75" customHeight="1" x14ac:dyDescent="0.25">
      <c r="A487" s="190">
        <v>8332</v>
      </c>
      <c r="B487" s="134" t="s">
        <v>1040</v>
      </c>
      <c r="C487" s="191" t="s">
        <v>1041</v>
      </c>
      <c r="D487" s="193">
        <v>0</v>
      </c>
      <c r="E487" s="193"/>
      <c r="F487" s="148" t="str">
        <f t="shared" si="101"/>
        <v>-</v>
      </c>
    </row>
    <row r="488" spans="1:6" ht="24" x14ac:dyDescent="0.25">
      <c r="A488" s="190">
        <v>834</v>
      </c>
      <c r="B488" s="134" t="s">
        <v>1042</v>
      </c>
      <c r="C488" s="191" t="s">
        <v>1043</v>
      </c>
      <c r="D488" s="192">
        <f t="shared" ref="D488:E488" si="117">SUM(D489:D490)</f>
        <v>0</v>
      </c>
      <c r="E488" s="192">
        <f t="shared" si="117"/>
        <v>0</v>
      </c>
      <c r="F488" s="148" t="str">
        <f t="shared" si="101"/>
        <v>-</v>
      </c>
    </row>
    <row r="489" spans="1:6" ht="12.75" customHeight="1" x14ac:dyDescent="0.25">
      <c r="A489" s="190">
        <v>8341</v>
      </c>
      <c r="B489" s="134" t="s">
        <v>1236</v>
      </c>
      <c r="C489" s="191" t="s">
        <v>1044</v>
      </c>
      <c r="D489" s="193">
        <v>0</v>
      </c>
      <c r="E489" s="193"/>
      <c r="F489" s="148" t="str">
        <f t="shared" si="101"/>
        <v>-</v>
      </c>
    </row>
    <row r="490" spans="1:6" ht="12.75" customHeight="1" x14ac:dyDescent="0.25">
      <c r="A490" s="190">
        <v>8342</v>
      </c>
      <c r="B490" s="134" t="s">
        <v>1045</v>
      </c>
      <c r="C490" s="191" t="s">
        <v>1046</v>
      </c>
      <c r="D490" s="193">
        <v>0</v>
      </c>
      <c r="E490" s="193"/>
      <c r="F490" s="148" t="str">
        <f t="shared" si="101"/>
        <v>-</v>
      </c>
    </row>
    <row r="491" spans="1:6" ht="12.75" customHeight="1" x14ac:dyDescent="0.25">
      <c r="A491" s="190">
        <v>84</v>
      </c>
      <c r="B491" s="134" t="s">
        <v>1047</v>
      </c>
      <c r="C491" s="191" t="s">
        <v>1048</v>
      </c>
      <c r="D491" s="192">
        <f t="shared" ref="D491:E491" si="118">D492+D497+D501+D502+D509+D514</f>
        <v>0</v>
      </c>
      <c r="E491" s="192">
        <f t="shared" si="118"/>
        <v>0</v>
      </c>
      <c r="F491" s="148" t="str">
        <f t="shared" si="101"/>
        <v>-</v>
      </c>
    </row>
    <row r="492" spans="1:6" ht="24" x14ac:dyDescent="0.25">
      <c r="A492" s="190">
        <v>841</v>
      </c>
      <c r="B492" s="134" t="s">
        <v>1049</v>
      </c>
      <c r="C492" s="191" t="s">
        <v>1050</v>
      </c>
      <c r="D492" s="192">
        <f t="shared" ref="D492:E492" si="119">SUM(D493:D496)</f>
        <v>0</v>
      </c>
      <c r="E492" s="192">
        <f t="shared" si="119"/>
        <v>0</v>
      </c>
      <c r="F492" s="148" t="str">
        <f t="shared" si="101"/>
        <v>-</v>
      </c>
    </row>
    <row r="493" spans="1:6" ht="12.75" customHeight="1" x14ac:dyDescent="0.25">
      <c r="A493" s="190">
        <v>8413</v>
      </c>
      <c r="B493" s="134" t="s">
        <v>1051</v>
      </c>
      <c r="C493" s="191" t="s">
        <v>1052</v>
      </c>
      <c r="D493" s="193">
        <v>0</v>
      </c>
      <c r="E493" s="193"/>
      <c r="F493" s="148" t="str">
        <f t="shared" si="101"/>
        <v>-</v>
      </c>
    </row>
    <row r="494" spans="1:6" ht="12.75" customHeight="1" x14ac:dyDescent="0.25">
      <c r="A494" s="190">
        <v>8414</v>
      </c>
      <c r="B494" s="134" t="s">
        <v>1053</v>
      </c>
      <c r="C494" s="191" t="s">
        <v>1054</v>
      </c>
      <c r="D494" s="193">
        <v>0</v>
      </c>
      <c r="E494" s="193"/>
      <c r="F494" s="148" t="str">
        <f t="shared" si="101"/>
        <v>-</v>
      </c>
    </row>
    <row r="495" spans="1:6" ht="12.75" customHeight="1" x14ac:dyDescent="0.25">
      <c r="A495" s="190">
        <v>8415</v>
      </c>
      <c r="B495" s="134" t="s">
        <v>1055</v>
      </c>
      <c r="C495" s="191" t="s">
        <v>1056</v>
      </c>
      <c r="D495" s="193">
        <v>0</v>
      </c>
      <c r="E495" s="193"/>
      <c r="F495" s="148" t="str">
        <f t="shared" si="101"/>
        <v>-</v>
      </c>
    </row>
    <row r="496" spans="1:6" ht="12.75" customHeight="1" x14ac:dyDescent="0.25">
      <c r="A496" s="190">
        <v>8416</v>
      </c>
      <c r="B496" s="134" t="s">
        <v>1057</v>
      </c>
      <c r="C496" s="191" t="s">
        <v>1058</v>
      </c>
      <c r="D496" s="193">
        <v>0</v>
      </c>
      <c r="E496" s="193"/>
      <c r="F496" s="148" t="str">
        <f t="shared" si="101"/>
        <v>-</v>
      </c>
    </row>
    <row r="497" spans="1:6" ht="24" x14ac:dyDescent="0.25">
      <c r="A497" s="190">
        <v>842</v>
      </c>
      <c r="B497" s="134" t="s">
        <v>1059</v>
      </c>
      <c r="C497" s="191" t="s">
        <v>1060</v>
      </c>
      <c r="D497" s="192">
        <f t="shared" ref="D497:E497" si="120">SUM(D498:D500)</f>
        <v>0</v>
      </c>
      <c r="E497" s="192">
        <f t="shared" si="120"/>
        <v>0</v>
      </c>
      <c r="F497" s="148" t="str">
        <f t="shared" si="101"/>
        <v>-</v>
      </c>
    </row>
    <row r="498" spans="1:6" ht="12.75" customHeight="1" x14ac:dyDescent="0.25">
      <c r="A498" s="190">
        <v>8422</v>
      </c>
      <c r="B498" s="134" t="s">
        <v>1061</v>
      </c>
      <c r="C498" s="191" t="s">
        <v>1062</v>
      </c>
      <c r="D498" s="193">
        <v>0</v>
      </c>
      <c r="E498" s="193"/>
      <c r="F498" s="148" t="str">
        <f t="shared" si="101"/>
        <v>-</v>
      </c>
    </row>
    <row r="499" spans="1:6" ht="12.75" customHeight="1" x14ac:dyDescent="0.25">
      <c r="A499" s="190">
        <v>8423</v>
      </c>
      <c r="B499" s="134" t="s">
        <v>1063</v>
      </c>
      <c r="C499" s="191" t="s">
        <v>1064</v>
      </c>
      <c r="D499" s="193">
        <v>0</v>
      </c>
      <c r="E499" s="193"/>
      <c r="F499" s="148" t="str">
        <f t="shared" si="101"/>
        <v>-</v>
      </c>
    </row>
    <row r="500" spans="1:6" ht="12.75" customHeight="1" x14ac:dyDescent="0.25">
      <c r="A500" s="190">
        <v>8424</v>
      </c>
      <c r="B500" s="134" t="s">
        <v>1065</v>
      </c>
      <c r="C500" s="191" t="s">
        <v>1066</v>
      </c>
      <c r="D500" s="193">
        <v>0</v>
      </c>
      <c r="E500" s="193"/>
      <c r="F500" s="148" t="str">
        <f t="shared" si="101"/>
        <v>-</v>
      </c>
    </row>
    <row r="501" spans="1:6" ht="12.75" customHeight="1" x14ac:dyDescent="0.25">
      <c r="A501" s="190">
        <v>843</v>
      </c>
      <c r="B501" s="134" t="s">
        <v>1067</v>
      </c>
      <c r="C501" s="191" t="s">
        <v>1068</v>
      </c>
      <c r="D501" s="193">
        <v>0</v>
      </c>
      <c r="E501" s="193"/>
      <c r="F501" s="148" t="str">
        <f t="shared" si="101"/>
        <v>-</v>
      </c>
    </row>
    <row r="502" spans="1:6" ht="24" x14ac:dyDescent="0.25">
      <c r="A502" s="190">
        <v>844</v>
      </c>
      <c r="B502" s="134" t="s">
        <v>1069</v>
      </c>
      <c r="C502" s="191" t="s">
        <v>1070</v>
      </c>
      <c r="D502" s="192">
        <f t="shared" ref="D502:E502" si="121">SUM(D503:D508)</f>
        <v>0</v>
      </c>
      <c r="E502" s="192">
        <f t="shared" si="121"/>
        <v>0</v>
      </c>
      <c r="F502" s="148" t="str">
        <f t="shared" si="101"/>
        <v>-</v>
      </c>
    </row>
    <row r="503" spans="1:6" ht="12.75" customHeight="1" x14ac:dyDescent="0.25">
      <c r="A503" s="190">
        <v>8443</v>
      </c>
      <c r="B503" s="134" t="s">
        <v>1071</v>
      </c>
      <c r="C503" s="191" t="s">
        <v>1072</v>
      </c>
      <c r="D503" s="193">
        <v>0</v>
      </c>
      <c r="E503" s="193"/>
      <c r="F503" s="148" t="str">
        <f t="shared" si="101"/>
        <v>-</v>
      </c>
    </row>
    <row r="504" spans="1:6" ht="12.75" customHeight="1" x14ac:dyDescent="0.25">
      <c r="A504" s="190">
        <v>8444</v>
      </c>
      <c r="B504" s="134" t="s">
        <v>1073</v>
      </c>
      <c r="C504" s="191" t="s">
        <v>1074</v>
      </c>
      <c r="D504" s="193">
        <v>0</v>
      </c>
      <c r="E504" s="193"/>
      <c r="F504" s="148" t="str">
        <f t="shared" si="101"/>
        <v>-</v>
      </c>
    </row>
    <row r="505" spans="1:6" ht="24" x14ac:dyDescent="0.25">
      <c r="A505" s="190">
        <v>8445</v>
      </c>
      <c r="B505" s="134" t="s">
        <v>1075</v>
      </c>
      <c r="C505" s="191" t="s">
        <v>1076</v>
      </c>
      <c r="D505" s="193">
        <v>0</v>
      </c>
      <c r="E505" s="193"/>
      <c r="F505" s="148" t="str">
        <f t="shared" si="101"/>
        <v>-</v>
      </c>
    </row>
    <row r="506" spans="1:6" ht="12.75" customHeight="1" x14ac:dyDescent="0.25">
      <c r="A506" s="190">
        <v>8446</v>
      </c>
      <c r="B506" s="134" t="s">
        <v>1077</v>
      </c>
      <c r="C506" s="191" t="s">
        <v>1078</v>
      </c>
      <c r="D506" s="193">
        <v>0</v>
      </c>
      <c r="E506" s="193"/>
      <c r="F506" s="148" t="str">
        <f t="shared" si="101"/>
        <v>-</v>
      </c>
    </row>
    <row r="507" spans="1:6" ht="12.75" customHeight="1" x14ac:dyDescent="0.25">
      <c r="A507" s="190">
        <v>8447</v>
      </c>
      <c r="B507" s="134" t="s">
        <v>1079</v>
      </c>
      <c r="C507" s="191" t="s">
        <v>1080</v>
      </c>
      <c r="D507" s="193">
        <v>0</v>
      </c>
      <c r="E507" s="193"/>
      <c r="F507" s="148" t="str">
        <f t="shared" si="101"/>
        <v>-</v>
      </c>
    </row>
    <row r="508" spans="1:6" ht="12.75" customHeight="1" x14ac:dyDescent="0.25">
      <c r="A508" s="190">
        <v>8448</v>
      </c>
      <c r="B508" s="134" t="s">
        <v>1081</v>
      </c>
      <c r="C508" s="191" t="s">
        <v>1082</v>
      </c>
      <c r="D508" s="193">
        <v>0</v>
      </c>
      <c r="E508" s="193"/>
      <c r="F508" s="148" t="str">
        <f t="shared" si="101"/>
        <v>-</v>
      </c>
    </row>
    <row r="509" spans="1:6" ht="24" x14ac:dyDescent="0.25">
      <c r="A509" s="190">
        <v>845</v>
      </c>
      <c r="B509" s="135" t="s">
        <v>1083</v>
      </c>
      <c r="C509" s="191" t="s">
        <v>1084</v>
      </c>
      <c r="D509" s="192">
        <f t="shared" ref="D509:E509" si="122">SUM(D510:D513)</f>
        <v>0</v>
      </c>
      <c r="E509" s="192">
        <f t="shared" si="122"/>
        <v>0</v>
      </c>
      <c r="F509" s="148" t="str">
        <f t="shared" si="101"/>
        <v>-</v>
      </c>
    </row>
    <row r="510" spans="1:6" ht="12.75" customHeight="1" x14ac:dyDescent="0.25">
      <c r="A510" s="190">
        <v>8453</v>
      </c>
      <c r="B510" s="134" t="s">
        <v>1085</v>
      </c>
      <c r="C510" s="191" t="s">
        <v>1086</v>
      </c>
      <c r="D510" s="193">
        <v>0</v>
      </c>
      <c r="E510" s="193"/>
      <c r="F510" s="148" t="str">
        <f t="shared" si="101"/>
        <v>-</v>
      </c>
    </row>
    <row r="511" spans="1:6" ht="12.75" customHeight="1" x14ac:dyDescent="0.25">
      <c r="A511" s="190">
        <v>8454</v>
      </c>
      <c r="B511" s="134" t="s">
        <v>1087</v>
      </c>
      <c r="C511" s="191" t="s">
        <v>1088</v>
      </c>
      <c r="D511" s="193">
        <v>0</v>
      </c>
      <c r="E511" s="193"/>
      <c r="F511" s="148" t="str">
        <f t="shared" si="101"/>
        <v>-</v>
      </c>
    </row>
    <row r="512" spans="1:6" ht="12.75" customHeight="1" x14ac:dyDescent="0.25">
      <c r="A512" s="190">
        <v>8455</v>
      </c>
      <c r="B512" s="134" t="s">
        <v>1089</v>
      </c>
      <c r="C512" s="191" t="s">
        <v>1090</v>
      </c>
      <c r="D512" s="193">
        <v>0</v>
      </c>
      <c r="E512" s="193"/>
      <c r="F512" s="148" t="str">
        <f t="shared" si="101"/>
        <v>-</v>
      </c>
    </row>
    <row r="513" spans="1:6" ht="12.75" customHeight="1" x14ac:dyDescent="0.25">
      <c r="A513" s="190">
        <v>8456</v>
      </c>
      <c r="B513" s="134" t="s">
        <v>1091</v>
      </c>
      <c r="C513" s="191" t="s">
        <v>1092</v>
      </c>
      <c r="D513" s="193">
        <v>0</v>
      </c>
      <c r="E513" s="193"/>
      <c r="F513" s="148" t="str">
        <f t="shared" si="101"/>
        <v>-</v>
      </c>
    </row>
    <row r="514" spans="1:6" ht="12.75" customHeight="1" x14ac:dyDescent="0.25">
      <c r="A514" s="190">
        <v>847</v>
      </c>
      <c r="B514" s="134" t="s">
        <v>1093</v>
      </c>
      <c r="C514" s="191" t="s">
        <v>1094</v>
      </c>
      <c r="D514" s="192">
        <f t="shared" ref="D514:E514" si="123">SUM(D515:D521)</f>
        <v>0</v>
      </c>
      <c r="E514" s="192">
        <f t="shared" si="123"/>
        <v>0</v>
      </c>
      <c r="F514" s="148" t="str">
        <f t="shared" si="101"/>
        <v>-</v>
      </c>
    </row>
    <row r="515" spans="1:6" ht="12.75" customHeight="1" x14ac:dyDescent="0.25">
      <c r="A515" s="190">
        <v>8471</v>
      </c>
      <c r="B515" s="134" t="s">
        <v>1095</v>
      </c>
      <c r="C515" s="191" t="s">
        <v>1096</v>
      </c>
      <c r="D515" s="193">
        <v>0</v>
      </c>
      <c r="E515" s="193"/>
      <c r="F515" s="148" t="str">
        <f t="shared" si="101"/>
        <v>-</v>
      </c>
    </row>
    <row r="516" spans="1:6" ht="12.75" customHeight="1" x14ac:dyDescent="0.25">
      <c r="A516" s="190">
        <v>8472</v>
      </c>
      <c r="B516" s="134" t="s">
        <v>1097</v>
      </c>
      <c r="C516" s="191" t="s">
        <v>1098</v>
      </c>
      <c r="D516" s="193">
        <v>0</v>
      </c>
      <c r="E516" s="193"/>
      <c r="F516" s="148" t="str">
        <f t="shared" si="101"/>
        <v>-</v>
      </c>
    </row>
    <row r="517" spans="1:6" ht="12.75" customHeight="1" x14ac:dyDescent="0.25">
      <c r="A517" s="190">
        <v>8473</v>
      </c>
      <c r="B517" s="134" t="s">
        <v>1099</v>
      </c>
      <c r="C517" s="191" t="s">
        <v>1100</v>
      </c>
      <c r="D517" s="193">
        <v>0</v>
      </c>
      <c r="E517" s="193"/>
      <c r="F517" s="148" t="str">
        <f t="shared" si="101"/>
        <v>-</v>
      </c>
    </row>
    <row r="518" spans="1:6" ht="12.75" customHeight="1" x14ac:dyDescent="0.25">
      <c r="A518" s="190">
        <v>8474</v>
      </c>
      <c r="B518" s="134" t="s">
        <v>1101</v>
      </c>
      <c r="C518" s="191" t="s">
        <v>1102</v>
      </c>
      <c r="D518" s="193">
        <v>0</v>
      </c>
      <c r="E518" s="193"/>
      <c r="F518" s="148" t="str">
        <f t="shared" si="101"/>
        <v>-</v>
      </c>
    </row>
    <row r="519" spans="1:6" ht="12.75" customHeight="1" x14ac:dyDescent="0.25">
      <c r="A519" s="190">
        <v>8475</v>
      </c>
      <c r="B519" s="134" t="s">
        <v>1103</v>
      </c>
      <c r="C519" s="191" t="s">
        <v>1104</v>
      </c>
      <c r="D519" s="193">
        <v>0</v>
      </c>
      <c r="E519" s="193"/>
      <c r="F519" s="148" t="str">
        <f t="shared" si="101"/>
        <v>-</v>
      </c>
    </row>
    <row r="520" spans="1:6" ht="12.75" customHeight="1" x14ac:dyDescent="0.25">
      <c r="A520" s="190">
        <v>8476</v>
      </c>
      <c r="B520" s="134" t="s">
        <v>1105</v>
      </c>
      <c r="C520" s="191" t="s">
        <v>1106</v>
      </c>
      <c r="D520" s="193">
        <v>0</v>
      </c>
      <c r="E520" s="193"/>
      <c r="F520" s="148" t="str">
        <f t="shared" si="101"/>
        <v>-</v>
      </c>
    </row>
    <row r="521" spans="1:6" x14ac:dyDescent="0.25">
      <c r="A521" s="194" t="s">
        <v>1107</v>
      </c>
      <c r="B521" s="136" t="s">
        <v>2047</v>
      </c>
      <c r="C521" s="195" t="s">
        <v>1107</v>
      </c>
      <c r="D521" s="196">
        <v>0</v>
      </c>
      <c r="E521" s="196"/>
      <c r="F521" s="197" t="str">
        <f t="shared" si="101"/>
        <v>-</v>
      </c>
    </row>
    <row r="522" spans="1:6" ht="24" x14ac:dyDescent="0.25">
      <c r="A522" s="190">
        <v>85</v>
      </c>
      <c r="B522" s="136" t="s">
        <v>2048</v>
      </c>
      <c r="C522" s="191" t="s">
        <v>1108</v>
      </c>
      <c r="D522" s="192">
        <f t="shared" ref="D522:E522" si="124">D523+D526+D529+D532</f>
        <v>0</v>
      </c>
      <c r="E522" s="192">
        <f t="shared" si="124"/>
        <v>0</v>
      </c>
      <c r="F522" s="148" t="str">
        <f t="shared" si="101"/>
        <v>-</v>
      </c>
    </row>
    <row r="523" spans="1:6" ht="12.75" customHeight="1" x14ac:dyDescent="0.25">
      <c r="A523" s="190">
        <v>851</v>
      </c>
      <c r="B523" s="134" t="s">
        <v>1109</v>
      </c>
      <c r="C523" s="191" t="s">
        <v>1110</v>
      </c>
      <c r="D523" s="192">
        <f t="shared" ref="D523:E523" si="125">SUM(D524:D525)</f>
        <v>0</v>
      </c>
      <c r="E523" s="192">
        <f t="shared" si="125"/>
        <v>0</v>
      </c>
      <c r="F523" s="148" t="str">
        <f t="shared" si="101"/>
        <v>-</v>
      </c>
    </row>
    <row r="524" spans="1:6" ht="12.75" customHeight="1" x14ac:dyDescent="0.25">
      <c r="A524" s="190">
        <v>8511</v>
      </c>
      <c r="B524" s="134" t="s">
        <v>1111</v>
      </c>
      <c r="C524" s="191" t="s">
        <v>1112</v>
      </c>
      <c r="D524" s="193">
        <v>0</v>
      </c>
      <c r="E524" s="193"/>
      <c r="F524" s="148" t="str">
        <f t="shared" si="101"/>
        <v>-</v>
      </c>
    </row>
    <row r="525" spans="1:6" ht="12.75" customHeight="1" x14ac:dyDescent="0.25">
      <c r="A525" s="190">
        <v>8512</v>
      </c>
      <c r="B525" s="134" t="s">
        <v>1113</v>
      </c>
      <c r="C525" s="191" t="s">
        <v>1114</v>
      </c>
      <c r="D525" s="193">
        <v>0</v>
      </c>
      <c r="E525" s="193"/>
      <c r="F525" s="148" t="str">
        <f t="shared" si="101"/>
        <v>-</v>
      </c>
    </row>
    <row r="526" spans="1:6" ht="12.75" customHeight="1" x14ac:dyDescent="0.25">
      <c r="A526" s="190">
        <v>852</v>
      </c>
      <c r="B526" s="134" t="s">
        <v>1115</v>
      </c>
      <c r="C526" s="191" t="s">
        <v>1116</v>
      </c>
      <c r="D526" s="192">
        <f t="shared" ref="D526:E526" si="126">SUM(D527:D528)</f>
        <v>0</v>
      </c>
      <c r="E526" s="192">
        <f t="shared" si="126"/>
        <v>0</v>
      </c>
      <c r="F526" s="148" t="str">
        <f t="shared" si="101"/>
        <v>-</v>
      </c>
    </row>
    <row r="527" spans="1:6" ht="12.75" customHeight="1" x14ac:dyDescent="0.25">
      <c r="A527" s="190">
        <v>8521</v>
      </c>
      <c r="B527" s="134" t="s">
        <v>1117</v>
      </c>
      <c r="C527" s="191" t="s">
        <v>1118</v>
      </c>
      <c r="D527" s="193">
        <v>0</v>
      </c>
      <c r="E527" s="193"/>
      <c r="F527" s="148" t="str">
        <f t="shared" si="101"/>
        <v>-</v>
      </c>
    </row>
    <row r="528" spans="1:6" ht="12.75" customHeight="1" x14ac:dyDescent="0.25">
      <c r="A528" s="190">
        <v>8522</v>
      </c>
      <c r="B528" s="134" t="s">
        <v>1119</v>
      </c>
      <c r="C528" s="191" t="s">
        <v>1120</v>
      </c>
      <c r="D528" s="193">
        <v>0</v>
      </c>
      <c r="E528" s="193"/>
      <c r="F528" s="148" t="str">
        <f t="shared" si="101"/>
        <v>-</v>
      </c>
    </row>
    <row r="529" spans="1:6" ht="12.75" customHeight="1" x14ac:dyDescent="0.25">
      <c r="A529" s="190">
        <v>853</v>
      </c>
      <c r="B529" s="134" t="s">
        <v>1121</v>
      </c>
      <c r="C529" s="191" t="s">
        <v>1122</v>
      </c>
      <c r="D529" s="192">
        <f t="shared" ref="D529:E529" si="127">SUM(D530:D531)</f>
        <v>0</v>
      </c>
      <c r="E529" s="192">
        <f t="shared" si="127"/>
        <v>0</v>
      </c>
      <c r="F529" s="148" t="str">
        <f t="shared" si="101"/>
        <v>-</v>
      </c>
    </row>
    <row r="530" spans="1:6" ht="12.75" customHeight="1" x14ac:dyDescent="0.25">
      <c r="A530" s="190">
        <v>8531</v>
      </c>
      <c r="B530" s="134" t="s">
        <v>1123</v>
      </c>
      <c r="C530" s="191" t="s">
        <v>1124</v>
      </c>
      <c r="D530" s="193">
        <v>0</v>
      </c>
      <c r="E530" s="193"/>
      <c r="F530" s="148" t="str">
        <f t="shared" si="101"/>
        <v>-</v>
      </c>
    </row>
    <row r="531" spans="1:6" ht="12.75" customHeight="1" x14ac:dyDescent="0.25">
      <c r="A531" s="190">
        <v>8532</v>
      </c>
      <c r="B531" s="134" t="s">
        <v>1125</v>
      </c>
      <c r="C531" s="191" t="s">
        <v>1126</v>
      </c>
      <c r="D531" s="193">
        <v>0</v>
      </c>
      <c r="E531" s="193"/>
      <c r="F531" s="148" t="str">
        <f t="shared" si="101"/>
        <v>-</v>
      </c>
    </row>
    <row r="532" spans="1:6" ht="12.75" customHeight="1" x14ac:dyDescent="0.25">
      <c r="A532" s="190">
        <v>854</v>
      </c>
      <c r="B532" s="134" t="s">
        <v>1127</v>
      </c>
      <c r="C532" s="191" t="s">
        <v>1128</v>
      </c>
      <c r="D532" s="192">
        <f t="shared" ref="D532:E532" si="128">SUM(D533:D534)</f>
        <v>0</v>
      </c>
      <c r="E532" s="192">
        <f t="shared" si="128"/>
        <v>0</v>
      </c>
      <c r="F532" s="148" t="str">
        <f t="shared" si="101"/>
        <v>-</v>
      </c>
    </row>
    <row r="533" spans="1:6" ht="12.75" customHeight="1" x14ac:dyDescent="0.25">
      <c r="A533" s="190">
        <v>8541</v>
      </c>
      <c r="B533" s="134" t="s">
        <v>1129</v>
      </c>
      <c r="C533" s="191" t="s">
        <v>1130</v>
      </c>
      <c r="D533" s="193">
        <v>0</v>
      </c>
      <c r="E533" s="193"/>
      <c r="F533" s="148" t="str">
        <f t="shared" si="101"/>
        <v>-</v>
      </c>
    </row>
    <row r="534" spans="1:6" ht="12.75" customHeight="1" x14ac:dyDescent="0.25">
      <c r="A534" s="190">
        <v>8542</v>
      </c>
      <c r="B534" s="134" t="s">
        <v>1131</v>
      </c>
      <c r="C534" s="191" t="s">
        <v>1132</v>
      </c>
      <c r="D534" s="193">
        <v>0</v>
      </c>
      <c r="E534" s="193"/>
      <c r="F534" s="148" t="str">
        <f t="shared" si="101"/>
        <v>-</v>
      </c>
    </row>
    <row r="535" spans="1:6" ht="12.75" customHeight="1" x14ac:dyDescent="0.25">
      <c r="A535" s="190">
        <v>5</v>
      </c>
      <c r="B535" s="134" t="s">
        <v>1133</v>
      </c>
      <c r="C535" s="191" t="s">
        <v>1134</v>
      </c>
      <c r="D535" s="192">
        <f>D536+D571+D584+D597+D629</f>
        <v>0</v>
      </c>
      <c r="E535" s="192">
        <f>E536+E571+E584+E597+E629</f>
        <v>0</v>
      </c>
      <c r="F535" s="148" t="str">
        <f t="shared" si="101"/>
        <v>-</v>
      </c>
    </row>
    <row r="536" spans="1:6" ht="24" x14ac:dyDescent="0.25">
      <c r="A536" s="190">
        <v>51</v>
      </c>
      <c r="B536" s="136" t="s">
        <v>2049</v>
      </c>
      <c r="C536" s="191" t="s">
        <v>1135</v>
      </c>
      <c r="D536" s="192">
        <f>D537+D542+D545+D549+D550+D557+D562+D570</f>
        <v>0</v>
      </c>
      <c r="E536" s="192">
        <f>E537+E542+E545+E549+E550+E557+E562+E570</f>
        <v>0</v>
      </c>
      <c r="F536" s="148" t="str">
        <f t="shared" si="101"/>
        <v>-</v>
      </c>
    </row>
    <row r="537" spans="1:6" ht="24" x14ac:dyDescent="0.25">
      <c r="A537" s="190">
        <v>511</v>
      </c>
      <c r="B537" s="134" t="s">
        <v>1136</v>
      </c>
      <c r="C537" s="191" t="s">
        <v>1137</v>
      </c>
      <c r="D537" s="192">
        <f t="shared" ref="D537:E537" si="129">SUM(D538:D541)</f>
        <v>0</v>
      </c>
      <c r="E537" s="192">
        <f t="shared" si="129"/>
        <v>0</v>
      </c>
      <c r="F537" s="148" t="str">
        <f t="shared" si="101"/>
        <v>-</v>
      </c>
    </row>
    <row r="538" spans="1:6" ht="12.75" customHeight="1" x14ac:dyDescent="0.25">
      <c r="A538" s="190">
        <v>5113</v>
      </c>
      <c r="B538" s="134" t="s">
        <v>1138</v>
      </c>
      <c r="C538" s="191" t="s">
        <v>1139</v>
      </c>
      <c r="D538" s="193">
        <v>0</v>
      </c>
      <c r="E538" s="193"/>
      <c r="F538" s="148" t="str">
        <f t="shared" si="101"/>
        <v>-</v>
      </c>
    </row>
    <row r="539" spans="1:6" ht="12.75" customHeight="1" x14ac:dyDescent="0.25">
      <c r="A539" s="190">
        <v>5114</v>
      </c>
      <c r="B539" s="134" t="s">
        <v>1140</v>
      </c>
      <c r="C539" s="191" t="s">
        <v>1141</v>
      </c>
      <c r="D539" s="193">
        <v>0</v>
      </c>
      <c r="E539" s="193"/>
      <c r="F539" s="148" t="str">
        <f t="shared" si="101"/>
        <v>-</v>
      </c>
    </row>
    <row r="540" spans="1:6" ht="12.75" customHeight="1" x14ac:dyDescent="0.25">
      <c r="A540" s="190">
        <v>5115</v>
      </c>
      <c r="B540" s="134" t="s">
        <v>1142</v>
      </c>
      <c r="C540" s="191" t="s">
        <v>1143</v>
      </c>
      <c r="D540" s="193">
        <v>0</v>
      </c>
      <c r="E540" s="193"/>
      <c r="F540" s="148" t="str">
        <f t="shared" si="101"/>
        <v>-</v>
      </c>
    </row>
    <row r="541" spans="1:6" ht="12.75" customHeight="1" x14ac:dyDescent="0.25">
      <c r="A541" s="190">
        <v>5116</v>
      </c>
      <c r="B541" s="134" t="s">
        <v>1144</v>
      </c>
      <c r="C541" s="191" t="s">
        <v>1145</v>
      </c>
      <c r="D541" s="193">
        <v>0</v>
      </c>
      <c r="E541" s="193"/>
      <c r="F541" s="148" t="str">
        <f t="shared" si="101"/>
        <v>-</v>
      </c>
    </row>
    <row r="542" spans="1:6" ht="24" x14ac:dyDescent="0.25">
      <c r="A542" s="190">
        <v>512</v>
      </c>
      <c r="B542" s="135" t="s">
        <v>1146</v>
      </c>
      <c r="C542" s="191" t="s">
        <v>1147</v>
      </c>
      <c r="D542" s="192">
        <f t="shared" ref="D542:E542" si="130">SUM(D543:D544)</f>
        <v>0</v>
      </c>
      <c r="E542" s="192">
        <f t="shared" si="130"/>
        <v>0</v>
      </c>
      <c r="F542" s="148" t="str">
        <f t="shared" si="101"/>
        <v>-</v>
      </c>
    </row>
    <row r="543" spans="1:6" ht="24" x14ac:dyDescent="0.25">
      <c r="A543" s="190">
        <v>5121</v>
      </c>
      <c r="B543" s="134" t="s">
        <v>1148</v>
      </c>
      <c r="C543" s="191" t="s">
        <v>1149</v>
      </c>
      <c r="D543" s="193">
        <v>0</v>
      </c>
      <c r="E543" s="193"/>
      <c r="F543" s="148" t="str">
        <f t="shared" si="101"/>
        <v>-</v>
      </c>
    </row>
    <row r="544" spans="1:6" ht="24" x14ac:dyDescent="0.25">
      <c r="A544" s="190">
        <v>5122</v>
      </c>
      <c r="B544" s="134" t="s">
        <v>1150</v>
      </c>
      <c r="C544" s="191" t="s">
        <v>1151</v>
      </c>
      <c r="D544" s="193">
        <v>0</v>
      </c>
      <c r="E544" s="193"/>
      <c r="F544" s="148" t="str">
        <f t="shared" si="101"/>
        <v>-</v>
      </c>
    </row>
    <row r="545" spans="1:6" ht="24" x14ac:dyDescent="0.25">
      <c r="A545" s="190">
        <v>513</v>
      </c>
      <c r="B545" s="134" t="s">
        <v>1152</v>
      </c>
      <c r="C545" s="191" t="s">
        <v>1153</v>
      </c>
      <c r="D545" s="192">
        <f t="shared" ref="D545:E545" si="131">SUM(D546:D548)</f>
        <v>0</v>
      </c>
      <c r="E545" s="192">
        <f t="shared" si="131"/>
        <v>0</v>
      </c>
      <c r="F545" s="148" t="str">
        <f t="shared" si="101"/>
        <v>-</v>
      </c>
    </row>
    <row r="546" spans="1:6" ht="12.75" customHeight="1" x14ac:dyDescent="0.25">
      <c r="A546" s="190">
        <v>5132</v>
      </c>
      <c r="B546" s="134" t="s">
        <v>1154</v>
      </c>
      <c r="C546" s="191" t="s">
        <v>1155</v>
      </c>
      <c r="D546" s="193">
        <v>0</v>
      </c>
      <c r="E546" s="193"/>
      <c r="F546" s="148" t="str">
        <f t="shared" si="101"/>
        <v>-</v>
      </c>
    </row>
    <row r="547" spans="1:6" ht="12.75" customHeight="1" x14ac:dyDescent="0.25">
      <c r="A547" s="204">
        <v>5133</v>
      </c>
      <c r="B547" s="134" t="s">
        <v>1156</v>
      </c>
      <c r="C547" s="205" t="s">
        <v>1157</v>
      </c>
      <c r="D547" s="193">
        <v>0</v>
      </c>
      <c r="E547" s="193"/>
      <c r="F547" s="148" t="str">
        <f t="shared" si="101"/>
        <v>-</v>
      </c>
    </row>
    <row r="548" spans="1:6" ht="12.75" customHeight="1" x14ac:dyDescent="0.25">
      <c r="A548" s="204">
        <v>5134</v>
      </c>
      <c r="B548" s="134" t="s">
        <v>1158</v>
      </c>
      <c r="C548" s="205" t="s">
        <v>1159</v>
      </c>
      <c r="D548" s="193">
        <v>0</v>
      </c>
      <c r="E548" s="193"/>
      <c r="F548" s="148" t="str">
        <f t="shared" si="101"/>
        <v>-</v>
      </c>
    </row>
    <row r="549" spans="1:6" ht="12.75" customHeight="1" x14ac:dyDescent="0.25">
      <c r="A549" s="190">
        <v>514</v>
      </c>
      <c r="B549" s="135" t="s">
        <v>1160</v>
      </c>
      <c r="C549" s="191" t="s">
        <v>1161</v>
      </c>
      <c r="D549" s="193">
        <v>0</v>
      </c>
      <c r="E549" s="193"/>
      <c r="F549" s="148" t="str">
        <f t="shared" si="101"/>
        <v>-</v>
      </c>
    </row>
    <row r="550" spans="1:6" ht="24" x14ac:dyDescent="0.25">
      <c r="A550" s="190">
        <v>515</v>
      </c>
      <c r="B550" s="134" t="s">
        <v>1162</v>
      </c>
      <c r="C550" s="191" t="s">
        <v>1163</v>
      </c>
      <c r="D550" s="192">
        <f t="shared" ref="D550:E550" si="132">SUM(D551:D556)</f>
        <v>0</v>
      </c>
      <c r="E550" s="192">
        <f t="shared" si="132"/>
        <v>0</v>
      </c>
      <c r="F550" s="148" t="str">
        <f t="shared" si="101"/>
        <v>-</v>
      </c>
    </row>
    <row r="551" spans="1:6" ht="12.75" customHeight="1" x14ac:dyDescent="0.25">
      <c r="A551" s="190">
        <v>5153</v>
      </c>
      <c r="B551" s="134" t="s">
        <v>1164</v>
      </c>
      <c r="C551" s="191" t="s">
        <v>1165</v>
      </c>
      <c r="D551" s="193">
        <v>0</v>
      </c>
      <c r="E551" s="193"/>
      <c r="F551" s="148" t="str">
        <f t="shared" si="101"/>
        <v>-</v>
      </c>
    </row>
    <row r="552" spans="1:6" ht="12.75" customHeight="1" x14ac:dyDescent="0.25">
      <c r="A552" s="190">
        <v>5154</v>
      </c>
      <c r="B552" s="134" t="s">
        <v>1166</v>
      </c>
      <c r="C552" s="191" t="s">
        <v>1167</v>
      </c>
      <c r="D552" s="193">
        <v>0</v>
      </c>
      <c r="E552" s="193"/>
      <c r="F552" s="148" t="str">
        <f t="shared" si="101"/>
        <v>-</v>
      </c>
    </row>
    <row r="553" spans="1:6" ht="24" x14ac:dyDescent="0.25">
      <c r="A553" s="190">
        <v>5155</v>
      </c>
      <c r="B553" s="134" t="s">
        <v>1168</v>
      </c>
      <c r="C553" s="191" t="s">
        <v>1169</v>
      </c>
      <c r="D553" s="193">
        <v>0</v>
      </c>
      <c r="E553" s="193"/>
      <c r="F553" s="148" t="str">
        <f t="shared" si="101"/>
        <v>-</v>
      </c>
    </row>
    <row r="554" spans="1:6" ht="12.75" customHeight="1" x14ac:dyDescent="0.25">
      <c r="A554" s="190">
        <v>5156</v>
      </c>
      <c r="B554" s="134" t="s">
        <v>1170</v>
      </c>
      <c r="C554" s="191" t="s">
        <v>1171</v>
      </c>
      <c r="D554" s="193">
        <v>0</v>
      </c>
      <c r="E554" s="193"/>
      <c r="F554" s="148" t="str">
        <f t="shared" si="101"/>
        <v>-</v>
      </c>
    </row>
    <row r="555" spans="1:6" ht="12.75" customHeight="1" x14ac:dyDescent="0.25">
      <c r="A555" s="190">
        <v>5157</v>
      </c>
      <c r="B555" s="134" t="s">
        <v>1172</v>
      </c>
      <c r="C555" s="191" t="s">
        <v>1173</v>
      </c>
      <c r="D555" s="193">
        <v>0</v>
      </c>
      <c r="E555" s="193"/>
      <c r="F555" s="148" t="str">
        <f t="shared" si="101"/>
        <v>-</v>
      </c>
    </row>
    <row r="556" spans="1:6" ht="12.75" customHeight="1" x14ac:dyDescent="0.25">
      <c r="A556" s="190">
        <v>5158</v>
      </c>
      <c r="B556" s="134" t="s">
        <v>1174</v>
      </c>
      <c r="C556" s="191" t="s">
        <v>1175</v>
      </c>
      <c r="D556" s="193">
        <v>0</v>
      </c>
      <c r="E556" s="193"/>
      <c r="F556" s="148" t="str">
        <f t="shared" si="101"/>
        <v>-</v>
      </c>
    </row>
    <row r="557" spans="1:6" ht="24" x14ac:dyDescent="0.25">
      <c r="A557" s="190">
        <v>516</v>
      </c>
      <c r="B557" s="135" t="s">
        <v>1176</v>
      </c>
      <c r="C557" s="191" t="s">
        <v>1177</v>
      </c>
      <c r="D557" s="192">
        <f t="shared" ref="D557:E557" si="133">SUM(D558:D561)</f>
        <v>0</v>
      </c>
      <c r="E557" s="192">
        <f t="shared" si="133"/>
        <v>0</v>
      </c>
      <c r="F557" s="148" t="str">
        <f t="shared" si="101"/>
        <v>-</v>
      </c>
    </row>
    <row r="558" spans="1:6" ht="12.75" customHeight="1" x14ac:dyDescent="0.25">
      <c r="A558" s="190">
        <v>5163</v>
      </c>
      <c r="B558" s="134" t="s">
        <v>1178</v>
      </c>
      <c r="C558" s="191" t="s">
        <v>1179</v>
      </c>
      <c r="D558" s="193">
        <v>0</v>
      </c>
      <c r="E558" s="193"/>
      <c r="F558" s="148" t="str">
        <f t="shared" si="101"/>
        <v>-</v>
      </c>
    </row>
    <row r="559" spans="1:6" ht="12.75" customHeight="1" x14ac:dyDescent="0.25">
      <c r="A559" s="190">
        <v>5164</v>
      </c>
      <c r="B559" s="134" t="s">
        <v>1180</v>
      </c>
      <c r="C559" s="191" t="s">
        <v>1181</v>
      </c>
      <c r="D559" s="193">
        <v>0</v>
      </c>
      <c r="E559" s="193"/>
      <c r="F559" s="148" t="str">
        <f t="shared" si="101"/>
        <v>-</v>
      </c>
    </row>
    <row r="560" spans="1:6" ht="12.75" customHeight="1" x14ac:dyDescent="0.25">
      <c r="A560" s="190">
        <v>5165</v>
      </c>
      <c r="B560" s="134" t="s">
        <v>1182</v>
      </c>
      <c r="C560" s="191" t="s">
        <v>1183</v>
      </c>
      <c r="D560" s="193">
        <v>0</v>
      </c>
      <c r="E560" s="193"/>
      <c r="F560" s="148" t="str">
        <f t="shared" si="101"/>
        <v>-</v>
      </c>
    </row>
    <row r="561" spans="1:6" ht="12.75" customHeight="1" x14ac:dyDescent="0.25">
      <c r="A561" s="190">
        <v>5166</v>
      </c>
      <c r="B561" s="134" t="s">
        <v>1184</v>
      </c>
      <c r="C561" s="191" t="s">
        <v>1185</v>
      </c>
      <c r="D561" s="193">
        <v>0</v>
      </c>
      <c r="E561" s="193"/>
      <c r="F561" s="148" t="str">
        <f t="shared" si="101"/>
        <v>-</v>
      </c>
    </row>
    <row r="562" spans="1:6" ht="12.75" customHeight="1" x14ac:dyDescent="0.25">
      <c r="A562" s="190">
        <v>517</v>
      </c>
      <c r="B562" s="134" t="s">
        <v>1186</v>
      </c>
      <c r="C562" s="191" t="s">
        <v>1187</v>
      </c>
      <c r="D562" s="192">
        <f t="shared" ref="D562:E562" si="134">SUM(D563:D569)</f>
        <v>0</v>
      </c>
      <c r="E562" s="192">
        <f t="shared" si="134"/>
        <v>0</v>
      </c>
      <c r="F562" s="148" t="str">
        <f t="shared" si="101"/>
        <v>-</v>
      </c>
    </row>
    <row r="563" spans="1:6" ht="12.75" customHeight="1" x14ac:dyDescent="0.25">
      <c r="A563" s="190">
        <v>5171</v>
      </c>
      <c r="B563" s="134" t="s">
        <v>1188</v>
      </c>
      <c r="C563" s="191" t="s">
        <v>1189</v>
      </c>
      <c r="D563" s="193">
        <v>0</v>
      </c>
      <c r="E563" s="193"/>
      <c r="F563" s="148" t="str">
        <f t="shared" si="101"/>
        <v>-</v>
      </c>
    </row>
    <row r="564" spans="1:6" ht="12.75" customHeight="1" x14ac:dyDescent="0.25">
      <c r="A564" s="190">
        <v>5172</v>
      </c>
      <c r="B564" s="134" t="s">
        <v>1190</v>
      </c>
      <c r="C564" s="191" t="s">
        <v>1191</v>
      </c>
      <c r="D564" s="193">
        <v>0</v>
      </c>
      <c r="E564" s="193"/>
      <c r="F564" s="148" t="str">
        <f t="shared" si="101"/>
        <v>-</v>
      </c>
    </row>
    <row r="565" spans="1:6" ht="12.75" customHeight="1" x14ac:dyDescent="0.25">
      <c r="A565" s="190">
        <v>5173</v>
      </c>
      <c r="B565" s="134" t="s">
        <v>1192</v>
      </c>
      <c r="C565" s="191" t="s">
        <v>1193</v>
      </c>
      <c r="D565" s="193">
        <v>0</v>
      </c>
      <c r="E565" s="193"/>
      <c r="F565" s="148" t="str">
        <f t="shared" si="101"/>
        <v>-</v>
      </c>
    </row>
    <row r="566" spans="1:6" ht="12.75" customHeight="1" x14ac:dyDescent="0.25">
      <c r="A566" s="190">
        <v>5174</v>
      </c>
      <c r="B566" s="134" t="s">
        <v>1194</v>
      </c>
      <c r="C566" s="191" t="s">
        <v>1195</v>
      </c>
      <c r="D566" s="193">
        <v>0</v>
      </c>
      <c r="E566" s="193"/>
      <c r="F566" s="148" t="str">
        <f t="shared" si="101"/>
        <v>-</v>
      </c>
    </row>
    <row r="567" spans="1:6" ht="12.75" customHeight="1" x14ac:dyDescent="0.25">
      <c r="A567" s="190">
        <v>5175</v>
      </c>
      <c r="B567" s="134" t="s">
        <v>1196</v>
      </c>
      <c r="C567" s="191" t="s">
        <v>1197</v>
      </c>
      <c r="D567" s="193">
        <v>0</v>
      </c>
      <c r="E567" s="193"/>
      <c r="F567" s="148" t="str">
        <f t="shared" si="101"/>
        <v>-</v>
      </c>
    </row>
    <row r="568" spans="1:6" ht="12.75" customHeight="1" x14ac:dyDescent="0.25">
      <c r="A568" s="194">
        <v>5176</v>
      </c>
      <c r="B568" s="136" t="s">
        <v>1198</v>
      </c>
      <c r="C568" s="195" t="s">
        <v>1199</v>
      </c>
      <c r="D568" s="196">
        <v>0</v>
      </c>
      <c r="E568" s="196"/>
      <c r="F568" s="197" t="str">
        <f t="shared" si="101"/>
        <v>-</v>
      </c>
    </row>
    <row r="569" spans="1:6" x14ac:dyDescent="0.25">
      <c r="A569" s="194">
        <v>5177</v>
      </c>
      <c r="B569" s="137" t="s">
        <v>2050</v>
      </c>
      <c r="C569" s="195" t="s">
        <v>1200</v>
      </c>
      <c r="D569" s="196">
        <v>0</v>
      </c>
      <c r="E569" s="196"/>
      <c r="F569" s="197" t="str">
        <f t="shared" si="101"/>
        <v>-</v>
      </c>
    </row>
    <row r="570" spans="1:6" ht="12.75" customHeight="1" x14ac:dyDescent="0.25">
      <c r="A570" s="194" t="s">
        <v>1201</v>
      </c>
      <c r="B570" s="136" t="s">
        <v>2051</v>
      </c>
      <c r="C570" s="195" t="s">
        <v>1201</v>
      </c>
      <c r="D570" s="196">
        <v>0</v>
      </c>
      <c r="E570" s="196"/>
      <c r="F570" s="197" t="str">
        <f>IF(D570&lt;&gt;0,IF(E570/D570&gt;=100,"&gt;&gt;100",E570/D570*100),"-")</f>
        <v>-</v>
      </c>
    </row>
    <row r="571" spans="1:6" ht="24" x14ac:dyDescent="0.25">
      <c r="A571" s="190">
        <v>52</v>
      </c>
      <c r="B571" s="136" t="s">
        <v>2052</v>
      </c>
      <c r="C571" s="191" t="s">
        <v>1202</v>
      </c>
      <c r="D571" s="192">
        <f>D572+D575+D578+D581</f>
        <v>0</v>
      </c>
      <c r="E571" s="192">
        <f>E572+E575+E578+E581</f>
        <v>0</v>
      </c>
      <c r="F571" s="148" t="str">
        <f t="shared" si="101"/>
        <v>-</v>
      </c>
    </row>
    <row r="572" spans="1:6" ht="12.75" customHeight="1" x14ac:dyDescent="0.25">
      <c r="A572" s="190">
        <v>521</v>
      </c>
      <c r="B572" s="134" t="s">
        <v>1203</v>
      </c>
      <c r="C572" s="191" t="s">
        <v>1204</v>
      </c>
      <c r="D572" s="192">
        <f t="shared" ref="D572:E572" si="135">SUM(D573:D574)</f>
        <v>0</v>
      </c>
      <c r="E572" s="192">
        <f t="shared" si="135"/>
        <v>0</v>
      </c>
      <c r="F572" s="148" t="str">
        <f t="shared" si="101"/>
        <v>-</v>
      </c>
    </row>
    <row r="573" spans="1:6" ht="12.75" customHeight="1" x14ac:dyDescent="0.25">
      <c r="A573" s="190">
        <v>5211</v>
      </c>
      <c r="B573" s="134" t="s">
        <v>1205</v>
      </c>
      <c r="C573" s="191" t="s">
        <v>1206</v>
      </c>
      <c r="D573" s="193">
        <v>0</v>
      </c>
      <c r="E573" s="193"/>
      <c r="F573" s="148" t="str">
        <f t="shared" si="101"/>
        <v>-</v>
      </c>
    </row>
    <row r="574" spans="1:6" ht="12.75" customHeight="1" x14ac:dyDescent="0.25">
      <c r="A574" s="190">
        <v>5212</v>
      </c>
      <c r="B574" s="134" t="s">
        <v>1207</v>
      </c>
      <c r="C574" s="191" t="s">
        <v>1208</v>
      </c>
      <c r="D574" s="193">
        <v>0</v>
      </c>
      <c r="E574" s="193"/>
      <c r="F574" s="148" t="str">
        <f t="shared" si="101"/>
        <v>-</v>
      </c>
    </row>
    <row r="575" spans="1:6" ht="12.75" customHeight="1" x14ac:dyDescent="0.25">
      <c r="A575" s="190">
        <v>522</v>
      </c>
      <c r="B575" s="134" t="s">
        <v>1209</v>
      </c>
      <c r="C575" s="191" t="s">
        <v>1210</v>
      </c>
      <c r="D575" s="192">
        <f t="shared" ref="D575:E575" si="136">SUM(D576:D577)</f>
        <v>0</v>
      </c>
      <c r="E575" s="192">
        <f t="shared" si="136"/>
        <v>0</v>
      </c>
      <c r="F575" s="148" t="str">
        <f t="shared" si="101"/>
        <v>-</v>
      </c>
    </row>
    <row r="576" spans="1:6" ht="12.75" customHeight="1" x14ac:dyDescent="0.25">
      <c r="A576" s="190">
        <v>5221</v>
      </c>
      <c r="B576" s="134" t="s">
        <v>1009</v>
      </c>
      <c r="C576" s="191" t="s">
        <v>1211</v>
      </c>
      <c r="D576" s="193">
        <v>0</v>
      </c>
      <c r="E576" s="193"/>
      <c r="F576" s="148" t="str">
        <f t="shared" si="101"/>
        <v>-</v>
      </c>
    </row>
    <row r="577" spans="1:6" ht="12.75" customHeight="1" x14ac:dyDescent="0.25">
      <c r="A577" s="190">
        <v>5222</v>
      </c>
      <c r="B577" s="134" t="s">
        <v>1011</v>
      </c>
      <c r="C577" s="191" t="s">
        <v>1212</v>
      </c>
      <c r="D577" s="193">
        <v>0</v>
      </c>
      <c r="E577" s="193"/>
      <c r="F577" s="148" t="str">
        <f t="shared" si="101"/>
        <v>-</v>
      </c>
    </row>
    <row r="578" spans="1:6" ht="12.75" customHeight="1" x14ac:dyDescent="0.25">
      <c r="A578" s="190">
        <v>523</v>
      </c>
      <c r="B578" s="134" t="s">
        <v>1213</v>
      </c>
      <c r="C578" s="191" t="s">
        <v>1214</v>
      </c>
      <c r="D578" s="192">
        <f t="shared" ref="D578:E578" si="137">SUM(D579:D580)</f>
        <v>0</v>
      </c>
      <c r="E578" s="192">
        <f t="shared" si="137"/>
        <v>0</v>
      </c>
      <c r="F578" s="148" t="str">
        <f t="shared" si="101"/>
        <v>-</v>
      </c>
    </row>
    <row r="579" spans="1:6" ht="12.75" customHeight="1" x14ac:dyDescent="0.25">
      <c r="A579" s="190">
        <v>5231</v>
      </c>
      <c r="B579" s="134" t="s">
        <v>1015</v>
      </c>
      <c r="C579" s="191" t="s">
        <v>1215</v>
      </c>
      <c r="D579" s="193">
        <v>0</v>
      </c>
      <c r="E579" s="193"/>
      <c r="F579" s="148" t="str">
        <f t="shared" si="101"/>
        <v>-</v>
      </c>
    </row>
    <row r="580" spans="1:6" ht="12.75" customHeight="1" x14ac:dyDescent="0.25">
      <c r="A580" s="190">
        <v>5232</v>
      </c>
      <c r="B580" s="134" t="s">
        <v>1017</v>
      </c>
      <c r="C580" s="191" t="s">
        <v>1216</v>
      </c>
      <c r="D580" s="193">
        <v>0</v>
      </c>
      <c r="E580" s="193"/>
      <c r="F580" s="148" t="str">
        <f t="shared" si="101"/>
        <v>-</v>
      </c>
    </row>
    <row r="581" spans="1:6" ht="12.75" customHeight="1" x14ac:dyDescent="0.25">
      <c r="A581" s="190">
        <v>524</v>
      </c>
      <c r="B581" s="134" t="s">
        <v>1217</v>
      </c>
      <c r="C581" s="191" t="s">
        <v>1218</v>
      </c>
      <c r="D581" s="192">
        <f t="shared" ref="D581:E581" si="138">SUM(D582:D583)</f>
        <v>0</v>
      </c>
      <c r="E581" s="192">
        <f t="shared" si="138"/>
        <v>0</v>
      </c>
      <c r="F581" s="148" t="str">
        <f t="shared" si="101"/>
        <v>-</v>
      </c>
    </row>
    <row r="582" spans="1:6" ht="12.75" customHeight="1" x14ac:dyDescent="0.25">
      <c r="A582" s="204">
        <v>5241</v>
      </c>
      <c r="B582" s="134" t="s">
        <v>1219</v>
      </c>
      <c r="C582" s="205" t="s">
        <v>1220</v>
      </c>
      <c r="D582" s="193">
        <v>0</v>
      </c>
      <c r="E582" s="193"/>
      <c r="F582" s="148" t="str">
        <f t="shared" si="101"/>
        <v>-</v>
      </c>
    </row>
    <row r="583" spans="1:6" ht="12.75" customHeight="1" x14ac:dyDescent="0.25">
      <c r="A583" s="204">
        <v>5242</v>
      </c>
      <c r="B583" s="134" t="s">
        <v>1131</v>
      </c>
      <c r="C583" s="205" t="s">
        <v>1221</v>
      </c>
      <c r="D583" s="193">
        <v>0</v>
      </c>
      <c r="E583" s="193"/>
      <c r="F583" s="148" t="str">
        <f t="shared" si="101"/>
        <v>-</v>
      </c>
    </row>
    <row r="584" spans="1:6" ht="24" x14ac:dyDescent="0.25">
      <c r="A584" s="190">
        <v>53</v>
      </c>
      <c r="B584" s="136" t="s">
        <v>2053</v>
      </c>
      <c r="C584" s="191" t="s">
        <v>1222</v>
      </c>
      <c r="D584" s="192">
        <f t="shared" ref="D584:E584" si="139">D585+D589+D591+D594</f>
        <v>0</v>
      </c>
      <c r="E584" s="192">
        <f t="shared" si="139"/>
        <v>0</v>
      </c>
      <c r="F584" s="148" t="str">
        <f t="shared" si="101"/>
        <v>-</v>
      </c>
    </row>
    <row r="585" spans="1:6" ht="24" x14ac:dyDescent="0.25">
      <c r="A585" s="190">
        <v>531</v>
      </c>
      <c r="B585" s="137" t="s">
        <v>2054</v>
      </c>
      <c r="C585" s="191" t="s">
        <v>1223</v>
      </c>
      <c r="D585" s="192">
        <f t="shared" ref="D585:E585" si="140">SUM(D586:D588)</f>
        <v>0</v>
      </c>
      <c r="E585" s="192">
        <f t="shared" si="140"/>
        <v>0</v>
      </c>
      <c r="F585" s="148" t="str">
        <f t="shared" si="101"/>
        <v>-</v>
      </c>
    </row>
    <row r="586" spans="1:6" ht="12.75" customHeight="1" x14ac:dyDescent="0.25">
      <c r="A586" s="190">
        <v>5312</v>
      </c>
      <c r="B586" s="136" t="s">
        <v>1028</v>
      </c>
      <c r="C586" s="191" t="s">
        <v>1224</v>
      </c>
      <c r="D586" s="193">
        <v>0</v>
      </c>
      <c r="E586" s="193"/>
      <c r="F586" s="148" t="str">
        <f t="shared" si="101"/>
        <v>-</v>
      </c>
    </row>
    <row r="587" spans="1:6" ht="12.75" customHeight="1" x14ac:dyDescent="0.25">
      <c r="A587" s="190">
        <v>5313</v>
      </c>
      <c r="B587" s="136" t="s">
        <v>1030</v>
      </c>
      <c r="C587" s="191" t="s">
        <v>1225</v>
      </c>
      <c r="D587" s="193">
        <v>0</v>
      </c>
      <c r="E587" s="193"/>
      <c r="F587" s="148" t="str">
        <f t="shared" si="101"/>
        <v>-</v>
      </c>
    </row>
    <row r="588" spans="1:6" ht="12.75" customHeight="1" x14ac:dyDescent="0.25">
      <c r="A588" s="190">
        <v>5314</v>
      </c>
      <c r="B588" s="136" t="s">
        <v>1032</v>
      </c>
      <c r="C588" s="191" t="s">
        <v>1226</v>
      </c>
      <c r="D588" s="193">
        <v>0</v>
      </c>
      <c r="E588" s="193"/>
      <c r="F588" s="148" t="str">
        <f t="shared" si="101"/>
        <v>-</v>
      </c>
    </row>
    <row r="589" spans="1:6" ht="24" x14ac:dyDescent="0.25">
      <c r="A589" s="190">
        <v>532</v>
      </c>
      <c r="B589" s="136" t="s">
        <v>2055</v>
      </c>
      <c r="C589" s="191" t="s">
        <v>1227</v>
      </c>
      <c r="D589" s="192">
        <f t="shared" ref="D589:E589" si="141">D590</f>
        <v>0</v>
      </c>
      <c r="E589" s="192">
        <f t="shared" si="141"/>
        <v>0</v>
      </c>
      <c r="F589" s="148" t="str">
        <f t="shared" si="101"/>
        <v>-</v>
      </c>
    </row>
    <row r="590" spans="1:6" ht="12.75" customHeight="1" x14ac:dyDescent="0.25">
      <c r="A590" s="190">
        <v>5321</v>
      </c>
      <c r="B590" s="136" t="s">
        <v>1228</v>
      </c>
      <c r="C590" s="191" t="s">
        <v>1229</v>
      </c>
      <c r="D590" s="193">
        <v>0</v>
      </c>
      <c r="E590" s="193"/>
      <c r="F590" s="148" t="str">
        <f t="shared" si="101"/>
        <v>-</v>
      </c>
    </row>
    <row r="591" spans="1:6" ht="24" x14ac:dyDescent="0.25">
      <c r="A591" s="190">
        <v>533</v>
      </c>
      <c r="B591" s="136" t="s">
        <v>2056</v>
      </c>
      <c r="C591" s="191" t="s">
        <v>1230</v>
      </c>
      <c r="D591" s="192">
        <f t="shared" ref="D591:E591" si="142">SUM(D592:D593)</f>
        <v>0</v>
      </c>
      <c r="E591" s="192">
        <f t="shared" si="142"/>
        <v>0</v>
      </c>
      <c r="F591" s="148" t="str">
        <f t="shared" si="101"/>
        <v>-</v>
      </c>
    </row>
    <row r="592" spans="1:6" ht="24" x14ac:dyDescent="0.25">
      <c r="A592" s="190">
        <v>5331</v>
      </c>
      <c r="B592" s="137" t="s">
        <v>1231</v>
      </c>
      <c r="C592" s="191" t="s">
        <v>1232</v>
      </c>
      <c r="D592" s="193">
        <v>0</v>
      </c>
      <c r="E592" s="193"/>
      <c r="F592" s="148" t="str">
        <f t="shared" si="101"/>
        <v>-</v>
      </c>
    </row>
    <row r="593" spans="1:6" ht="12.75" customHeight="1" x14ac:dyDescent="0.25">
      <c r="A593" s="190">
        <v>5332</v>
      </c>
      <c r="B593" s="136" t="s">
        <v>1233</v>
      </c>
      <c r="C593" s="191" t="s">
        <v>1234</v>
      </c>
      <c r="D593" s="193">
        <v>0</v>
      </c>
      <c r="E593" s="193"/>
      <c r="F593" s="148" t="str">
        <f t="shared" si="101"/>
        <v>-</v>
      </c>
    </row>
    <row r="594" spans="1:6" ht="24" x14ac:dyDescent="0.25">
      <c r="A594" s="204">
        <v>534</v>
      </c>
      <c r="B594" s="136" t="s">
        <v>2057</v>
      </c>
      <c r="C594" s="205" t="s">
        <v>1235</v>
      </c>
      <c r="D594" s="192">
        <f t="shared" ref="D594:E594" si="143">SUM(D595:D596)</f>
        <v>0</v>
      </c>
      <c r="E594" s="192">
        <f t="shared" si="143"/>
        <v>0</v>
      </c>
      <c r="F594" s="148" t="str">
        <f t="shared" si="101"/>
        <v>-</v>
      </c>
    </row>
    <row r="595" spans="1:6" ht="12.75" customHeight="1" x14ac:dyDescent="0.25">
      <c r="A595" s="190">
        <v>5341</v>
      </c>
      <c r="B595" s="134" t="s">
        <v>1236</v>
      </c>
      <c r="C595" s="191" t="s">
        <v>1237</v>
      </c>
      <c r="D595" s="193">
        <v>0</v>
      </c>
      <c r="E595" s="193"/>
      <c r="F595" s="148" t="str">
        <f t="shared" si="101"/>
        <v>-</v>
      </c>
    </row>
    <row r="596" spans="1:6" ht="12.75" customHeight="1" x14ac:dyDescent="0.25">
      <c r="A596" s="190">
        <v>5342</v>
      </c>
      <c r="B596" s="134" t="s">
        <v>1045</v>
      </c>
      <c r="C596" s="191" t="s">
        <v>1238</v>
      </c>
      <c r="D596" s="193">
        <v>0</v>
      </c>
      <c r="E596" s="193"/>
      <c r="F596" s="148" t="str">
        <f t="shared" si="101"/>
        <v>-</v>
      </c>
    </row>
    <row r="597" spans="1:6" ht="24" x14ac:dyDescent="0.25">
      <c r="A597" s="190">
        <v>54</v>
      </c>
      <c r="B597" s="135" t="s">
        <v>1239</v>
      </c>
      <c r="C597" s="191" t="s">
        <v>1240</v>
      </c>
      <c r="D597" s="192">
        <f t="shared" ref="D597:E597" si="144">D598+D603+D607+D609+D616+D621</f>
        <v>0</v>
      </c>
      <c r="E597" s="192">
        <f t="shared" si="144"/>
        <v>0</v>
      </c>
      <c r="F597" s="148" t="str">
        <f t="shared" si="101"/>
        <v>-</v>
      </c>
    </row>
    <row r="598" spans="1:6" ht="24" x14ac:dyDescent="0.25">
      <c r="A598" s="190">
        <v>541</v>
      </c>
      <c r="B598" s="134" t="s">
        <v>1241</v>
      </c>
      <c r="C598" s="191" t="s">
        <v>1242</v>
      </c>
      <c r="D598" s="192">
        <f t="shared" ref="D598:E598" si="145">SUM(D599:D602)</f>
        <v>0</v>
      </c>
      <c r="E598" s="192">
        <f t="shared" si="145"/>
        <v>0</v>
      </c>
      <c r="F598" s="148" t="str">
        <f t="shared" si="101"/>
        <v>-</v>
      </c>
    </row>
    <row r="599" spans="1:6" ht="12.75" customHeight="1" x14ac:dyDescent="0.25">
      <c r="A599" s="190">
        <v>5413</v>
      </c>
      <c r="B599" s="134" t="s">
        <v>1243</v>
      </c>
      <c r="C599" s="191" t="s">
        <v>1244</v>
      </c>
      <c r="D599" s="193">
        <v>0</v>
      </c>
      <c r="E599" s="193"/>
      <c r="F599" s="148" t="str">
        <f t="shared" si="101"/>
        <v>-</v>
      </c>
    </row>
    <row r="600" spans="1:6" ht="12.75" customHeight="1" x14ac:dyDescent="0.25">
      <c r="A600" s="190">
        <v>5414</v>
      </c>
      <c r="B600" s="134" t="s">
        <v>1245</v>
      </c>
      <c r="C600" s="191" t="s">
        <v>1246</v>
      </c>
      <c r="D600" s="193">
        <v>0</v>
      </c>
      <c r="E600" s="193"/>
      <c r="F600" s="148" t="str">
        <f t="shared" si="101"/>
        <v>-</v>
      </c>
    </row>
    <row r="601" spans="1:6" ht="12.75" customHeight="1" x14ac:dyDescent="0.25">
      <c r="A601" s="190">
        <v>5415</v>
      </c>
      <c r="B601" s="134" t="s">
        <v>1247</v>
      </c>
      <c r="C601" s="191" t="s">
        <v>1248</v>
      </c>
      <c r="D601" s="193">
        <v>0</v>
      </c>
      <c r="E601" s="193"/>
      <c r="F601" s="148" t="str">
        <f t="shared" si="101"/>
        <v>-</v>
      </c>
    </row>
    <row r="602" spans="1:6" ht="12.75" customHeight="1" x14ac:dyDescent="0.25">
      <c r="A602" s="190">
        <v>5416</v>
      </c>
      <c r="B602" s="134" t="s">
        <v>1249</v>
      </c>
      <c r="C602" s="191" t="s">
        <v>1250</v>
      </c>
      <c r="D602" s="193">
        <v>0</v>
      </c>
      <c r="E602" s="193"/>
      <c r="F602" s="148" t="str">
        <f t="shared" si="101"/>
        <v>-</v>
      </c>
    </row>
    <row r="603" spans="1:6" ht="24" x14ac:dyDescent="0.25">
      <c r="A603" s="190">
        <v>542</v>
      </c>
      <c r="B603" s="134" t="s">
        <v>1251</v>
      </c>
      <c r="C603" s="191" t="s">
        <v>1252</v>
      </c>
      <c r="D603" s="192">
        <f t="shared" ref="D603:E603" si="146">SUM(D604:D606)</f>
        <v>0</v>
      </c>
      <c r="E603" s="192">
        <f t="shared" si="146"/>
        <v>0</v>
      </c>
      <c r="F603" s="148" t="str">
        <f t="shared" si="101"/>
        <v>-</v>
      </c>
    </row>
    <row r="604" spans="1:6" ht="12.75" customHeight="1" x14ac:dyDescent="0.25">
      <c r="A604" s="190">
        <v>5422</v>
      </c>
      <c r="B604" s="134" t="s">
        <v>1253</v>
      </c>
      <c r="C604" s="191" t="s">
        <v>1254</v>
      </c>
      <c r="D604" s="193">
        <v>0</v>
      </c>
      <c r="E604" s="193"/>
      <c r="F604" s="148" t="str">
        <f t="shared" si="101"/>
        <v>-</v>
      </c>
    </row>
    <row r="605" spans="1:6" ht="24" x14ac:dyDescent="0.25">
      <c r="A605" s="190">
        <v>5423</v>
      </c>
      <c r="B605" s="134" t="s">
        <v>1255</v>
      </c>
      <c r="C605" s="191" t="s">
        <v>1256</v>
      </c>
      <c r="D605" s="193">
        <v>0</v>
      </c>
      <c r="E605" s="193"/>
      <c r="F605" s="148" t="str">
        <f t="shared" si="101"/>
        <v>-</v>
      </c>
    </row>
    <row r="606" spans="1:6" ht="24" x14ac:dyDescent="0.25">
      <c r="A606" s="190">
        <v>5424</v>
      </c>
      <c r="B606" s="134" t="s">
        <v>1257</v>
      </c>
      <c r="C606" s="191" t="s">
        <v>1258</v>
      </c>
      <c r="D606" s="193">
        <v>0</v>
      </c>
      <c r="E606" s="193"/>
      <c r="F606" s="148" t="str">
        <f t="shared" si="101"/>
        <v>-</v>
      </c>
    </row>
    <row r="607" spans="1:6" ht="24" x14ac:dyDescent="0.25">
      <c r="A607" s="190">
        <v>543</v>
      </c>
      <c r="B607" s="134" t="s">
        <v>1259</v>
      </c>
      <c r="C607" s="191" t="s">
        <v>1260</v>
      </c>
      <c r="D607" s="192">
        <f t="shared" ref="D607:E607" si="147">D608</f>
        <v>0</v>
      </c>
      <c r="E607" s="192">
        <f t="shared" si="147"/>
        <v>0</v>
      </c>
      <c r="F607" s="148" t="str">
        <f t="shared" si="101"/>
        <v>-</v>
      </c>
    </row>
    <row r="608" spans="1:6" ht="12.75" customHeight="1" x14ac:dyDescent="0.25">
      <c r="A608" s="190">
        <v>5431</v>
      </c>
      <c r="B608" s="134" t="s">
        <v>1261</v>
      </c>
      <c r="C608" s="191" t="s">
        <v>1262</v>
      </c>
      <c r="D608" s="193">
        <v>0</v>
      </c>
      <c r="E608" s="193"/>
      <c r="F608" s="148" t="str">
        <f t="shared" si="101"/>
        <v>-</v>
      </c>
    </row>
    <row r="609" spans="1:6" ht="24" x14ac:dyDescent="0.25">
      <c r="A609" s="190">
        <v>544</v>
      </c>
      <c r="B609" s="134" t="s">
        <v>1263</v>
      </c>
      <c r="C609" s="191" t="s">
        <v>1264</v>
      </c>
      <c r="D609" s="192">
        <f t="shared" ref="D609:E609" si="148">SUM(D610:D615)</f>
        <v>0</v>
      </c>
      <c r="E609" s="192">
        <f t="shared" si="148"/>
        <v>0</v>
      </c>
      <c r="F609" s="148" t="str">
        <f t="shared" si="101"/>
        <v>-</v>
      </c>
    </row>
    <row r="610" spans="1:6" ht="24" x14ac:dyDescent="0.25">
      <c r="A610" s="190">
        <v>5443</v>
      </c>
      <c r="B610" s="134" t="s">
        <v>1265</v>
      </c>
      <c r="C610" s="191" t="s">
        <v>1266</v>
      </c>
      <c r="D610" s="193">
        <v>0</v>
      </c>
      <c r="E610" s="193"/>
      <c r="F610" s="148" t="str">
        <f t="shared" si="101"/>
        <v>-</v>
      </c>
    </row>
    <row r="611" spans="1:6" ht="24" x14ac:dyDescent="0.25">
      <c r="A611" s="190">
        <v>5444</v>
      </c>
      <c r="B611" s="135" t="s">
        <v>1267</v>
      </c>
      <c r="C611" s="191" t="s">
        <v>1268</v>
      </c>
      <c r="D611" s="193">
        <v>0</v>
      </c>
      <c r="E611" s="193"/>
      <c r="F611" s="148" t="str">
        <f t="shared" si="101"/>
        <v>-</v>
      </c>
    </row>
    <row r="612" spans="1:6" ht="24" x14ac:dyDescent="0.25">
      <c r="A612" s="204">
        <v>5445</v>
      </c>
      <c r="B612" s="134" t="s">
        <v>1269</v>
      </c>
      <c r="C612" s="205" t="s">
        <v>1270</v>
      </c>
      <c r="D612" s="193">
        <v>0</v>
      </c>
      <c r="E612" s="193"/>
      <c r="F612" s="148" t="str">
        <f t="shared" si="101"/>
        <v>-</v>
      </c>
    </row>
    <row r="613" spans="1:6" ht="12.75" customHeight="1" x14ac:dyDescent="0.25">
      <c r="A613" s="190">
        <v>5446</v>
      </c>
      <c r="B613" s="134" t="s">
        <v>1271</v>
      </c>
      <c r="C613" s="191" t="s">
        <v>1272</v>
      </c>
      <c r="D613" s="193">
        <v>0</v>
      </c>
      <c r="E613" s="193"/>
      <c r="F613" s="148" t="str">
        <f t="shared" si="101"/>
        <v>-</v>
      </c>
    </row>
    <row r="614" spans="1:6" ht="12.75" customHeight="1" x14ac:dyDescent="0.25">
      <c r="A614" s="190">
        <v>5447</v>
      </c>
      <c r="B614" s="134" t="s">
        <v>1273</v>
      </c>
      <c r="C614" s="191" t="s">
        <v>1274</v>
      </c>
      <c r="D614" s="193">
        <v>0</v>
      </c>
      <c r="E614" s="193"/>
      <c r="F614" s="148" t="str">
        <f t="shared" si="101"/>
        <v>-</v>
      </c>
    </row>
    <row r="615" spans="1:6" ht="24" x14ac:dyDescent="0.25">
      <c r="A615" s="190">
        <v>5448</v>
      </c>
      <c r="B615" s="134" t="s">
        <v>1275</v>
      </c>
      <c r="C615" s="191" t="s">
        <v>1276</v>
      </c>
      <c r="D615" s="193">
        <v>0</v>
      </c>
      <c r="E615" s="193"/>
      <c r="F615" s="148" t="str">
        <f t="shared" si="101"/>
        <v>-</v>
      </c>
    </row>
    <row r="616" spans="1:6" ht="24" x14ac:dyDescent="0.25">
      <c r="A616" s="190">
        <v>545</v>
      </c>
      <c r="B616" s="134" t="s">
        <v>1277</v>
      </c>
      <c r="C616" s="191" t="s">
        <v>1278</v>
      </c>
      <c r="D616" s="192">
        <f t="shared" ref="D616:E616" si="149">SUM(D617:D620)</f>
        <v>0</v>
      </c>
      <c r="E616" s="192">
        <f t="shared" si="149"/>
        <v>0</v>
      </c>
      <c r="F616" s="148" t="str">
        <f t="shared" si="101"/>
        <v>-</v>
      </c>
    </row>
    <row r="617" spans="1:6" ht="24" x14ac:dyDescent="0.25">
      <c r="A617" s="190">
        <v>5453</v>
      </c>
      <c r="B617" s="135" t="s">
        <v>1279</v>
      </c>
      <c r="C617" s="191" t="s">
        <v>1280</v>
      </c>
      <c r="D617" s="193">
        <v>0</v>
      </c>
      <c r="E617" s="193"/>
      <c r="F617" s="148" t="str">
        <f t="shared" si="101"/>
        <v>-</v>
      </c>
    </row>
    <row r="618" spans="1:6" ht="12.75" customHeight="1" x14ac:dyDescent="0.25">
      <c r="A618" s="190">
        <v>5454</v>
      </c>
      <c r="B618" s="134" t="s">
        <v>1281</v>
      </c>
      <c r="C618" s="191" t="s">
        <v>1282</v>
      </c>
      <c r="D618" s="193">
        <v>0</v>
      </c>
      <c r="E618" s="193"/>
      <c r="F618" s="148" t="str">
        <f t="shared" si="101"/>
        <v>-</v>
      </c>
    </row>
    <row r="619" spans="1:6" ht="12.75" customHeight="1" x14ac:dyDescent="0.25">
      <c r="A619" s="190">
        <v>5455</v>
      </c>
      <c r="B619" s="134" t="s">
        <v>1283</v>
      </c>
      <c r="C619" s="191" t="s">
        <v>1284</v>
      </c>
      <c r="D619" s="193">
        <v>0</v>
      </c>
      <c r="E619" s="193"/>
      <c r="F619" s="148" t="str">
        <f t="shared" si="101"/>
        <v>-</v>
      </c>
    </row>
    <row r="620" spans="1:6" ht="12.75" customHeight="1" x14ac:dyDescent="0.25">
      <c r="A620" s="190">
        <v>5456</v>
      </c>
      <c r="B620" s="134" t="s">
        <v>1285</v>
      </c>
      <c r="C620" s="191" t="s">
        <v>1286</v>
      </c>
      <c r="D620" s="193">
        <v>0</v>
      </c>
      <c r="E620" s="193"/>
      <c r="F620" s="148" t="str">
        <f t="shared" si="101"/>
        <v>-</v>
      </c>
    </row>
    <row r="621" spans="1:6" ht="24" x14ac:dyDescent="0.25">
      <c r="A621" s="190">
        <v>547</v>
      </c>
      <c r="B621" s="134" t="s">
        <v>1287</v>
      </c>
      <c r="C621" s="191" t="s">
        <v>1288</v>
      </c>
      <c r="D621" s="192">
        <f t="shared" ref="D621:E621" si="150">SUM(D622:D628)</f>
        <v>0</v>
      </c>
      <c r="E621" s="192">
        <f t="shared" si="150"/>
        <v>0</v>
      </c>
      <c r="F621" s="148" t="str">
        <f t="shared" si="101"/>
        <v>-</v>
      </c>
    </row>
    <row r="622" spans="1:6" ht="12.75" customHeight="1" x14ac:dyDescent="0.25">
      <c r="A622" s="190">
        <v>5471</v>
      </c>
      <c r="B622" s="134" t="s">
        <v>1289</v>
      </c>
      <c r="C622" s="191" t="s">
        <v>1290</v>
      </c>
      <c r="D622" s="193">
        <v>0</v>
      </c>
      <c r="E622" s="193"/>
      <c r="F622" s="148" t="str">
        <f t="shared" si="101"/>
        <v>-</v>
      </c>
    </row>
    <row r="623" spans="1:6" ht="12.75" customHeight="1" x14ac:dyDescent="0.25">
      <c r="A623" s="190">
        <v>5472</v>
      </c>
      <c r="B623" s="134" t="s">
        <v>1291</v>
      </c>
      <c r="C623" s="191" t="s">
        <v>1292</v>
      </c>
      <c r="D623" s="193">
        <v>0</v>
      </c>
      <c r="E623" s="193"/>
      <c r="F623" s="148" t="str">
        <f t="shared" si="101"/>
        <v>-</v>
      </c>
    </row>
    <row r="624" spans="1:6" ht="12.75" customHeight="1" x14ac:dyDescent="0.25">
      <c r="A624" s="190">
        <v>5473</v>
      </c>
      <c r="B624" s="134" t="s">
        <v>1293</v>
      </c>
      <c r="C624" s="191" t="s">
        <v>1294</v>
      </c>
      <c r="D624" s="193">
        <v>0</v>
      </c>
      <c r="E624" s="193"/>
      <c r="F624" s="148" t="str">
        <f t="shared" si="101"/>
        <v>-</v>
      </c>
    </row>
    <row r="625" spans="1:6" ht="12.75" customHeight="1" x14ac:dyDescent="0.25">
      <c r="A625" s="190">
        <v>5474</v>
      </c>
      <c r="B625" s="134" t="s">
        <v>1295</v>
      </c>
      <c r="C625" s="191" t="s">
        <v>1296</v>
      </c>
      <c r="D625" s="193">
        <v>0</v>
      </c>
      <c r="E625" s="193"/>
      <c r="F625" s="148" t="str">
        <f t="shared" si="101"/>
        <v>-</v>
      </c>
    </row>
    <row r="626" spans="1:6" ht="12.75" customHeight="1" x14ac:dyDescent="0.25">
      <c r="A626" s="190">
        <v>5475</v>
      </c>
      <c r="B626" s="134" t="s">
        <v>1297</v>
      </c>
      <c r="C626" s="191" t="s">
        <v>1298</v>
      </c>
      <c r="D626" s="193">
        <v>0</v>
      </c>
      <c r="E626" s="193"/>
      <c r="F626" s="148" t="str">
        <f t="shared" si="101"/>
        <v>-</v>
      </c>
    </row>
    <row r="627" spans="1:6" ht="24" x14ac:dyDescent="0.25">
      <c r="A627" s="190">
        <v>5476</v>
      </c>
      <c r="B627" s="134" t="s">
        <v>1299</v>
      </c>
      <c r="C627" s="191" t="s">
        <v>1300</v>
      </c>
      <c r="D627" s="193">
        <v>0</v>
      </c>
      <c r="E627" s="193"/>
      <c r="F627" s="148" t="str">
        <f t="shared" si="101"/>
        <v>-</v>
      </c>
    </row>
    <row r="628" spans="1:6" ht="24" x14ac:dyDescent="0.25">
      <c r="A628" s="194">
        <v>5477</v>
      </c>
      <c r="B628" s="136" t="s">
        <v>2058</v>
      </c>
      <c r="C628" s="195" t="s">
        <v>1301</v>
      </c>
      <c r="D628" s="196">
        <v>0</v>
      </c>
      <c r="E628" s="196"/>
      <c r="F628" s="197" t="str">
        <f t="shared" si="101"/>
        <v>-</v>
      </c>
    </row>
    <row r="629" spans="1:6" ht="24" x14ac:dyDescent="0.25">
      <c r="A629" s="190">
        <v>55</v>
      </c>
      <c r="B629" s="136" t="s">
        <v>2059</v>
      </c>
      <c r="C629" s="191" t="s">
        <v>1302</v>
      </c>
      <c r="D629" s="192">
        <f t="shared" ref="D629:E629" si="151">D630+D633+D636</f>
        <v>0</v>
      </c>
      <c r="E629" s="192">
        <f t="shared" si="151"/>
        <v>0</v>
      </c>
      <c r="F629" s="148" t="str">
        <f t="shared" si="101"/>
        <v>-</v>
      </c>
    </row>
    <row r="630" spans="1:6" ht="12.75" customHeight="1" x14ac:dyDescent="0.25">
      <c r="A630" s="190">
        <v>551</v>
      </c>
      <c r="B630" s="134" t="s">
        <v>1303</v>
      </c>
      <c r="C630" s="191" t="s">
        <v>1304</v>
      </c>
      <c r="D630" s="192">
        <f t="shared" ref="D630:E630" si="152">SUM(D631:D632)</f>
        <v>0</v>
      </c>
      <c r="E630" s="192">
        <f t="shared" si="152"/>
        <v>0</v>
      </c>
      <c r="F630" s="148" t="str">
        <f t="shared" si="101"/>
        <v>-</v>
      </c>
    </row>
    <row r="631" spans="1:6" ht="12.75" customHeight="1" x14ac:dyDescent="0.25">
      <c r="A631" s="190">
        <v>5511</v>
      </c>
      <c r="B631" s="134" t="s">
        <v>1305</v>
      </c>
      <c r="C631" s="191" t="s">
        <v>1306</v>
      </c>
      <c r="D631" s="193">
        <v>0</v>
      </c>
      <c r="E631" s="193"/>
      <c r="F631" s="148" t="str">
        <f t="shared" si="101"/>
        <v>-</v>
      </c>
    </row>
    <row r="632" spans="1:6" ht="12.75" customHeight="1" x14ac:dyDescent="0.25">
      <c r="A632" s="190">
        <v>5512</v>
      </c>
      <c r="B632" s="134" t="s">
        <v>1307</v>
      </c>
      <c r="C632" s="191" t="s">
        <v>1308</v>
      </c>
      <c r="D632" s="193">
        <v>0</v>
      </c>
      <c r="E632" s="193"/>
      <c r="F632" s="148" t="str">
        <f t="shared" si="101"/>
        <v>-</v>
      </c>
    </row>
    <row r="633" spans="1:6" ht="12.75" customHeight="1" x14ac:dyDescent="0.25">
      <c r="A633" s="190">
        <v>552</v>
      </c>
      <c r="B633" s="134" t="s">
        <v>1309</v>
      </c>
      <c r="C633" s="191" t="s">
        <v>1310</v>
      </c>
      <c r="D633" s="192">
        <f t="shared" ref="D633:E633" si="153">SUM(D634:D635)</f>
        <v>0</v>
      </c>
      <c r="E633" s="192">
        <f t="shared" si="153"/>
        <v>0</v>
      </c>
      <c r="F633" s="148" t="str">
        <f t="shared" si="101"/>
        <v>-</v>
      </c>
    </row>
    <row r="634" spans="1:6" ht="12.75" customHeight="1" x14ac:dyDescent="0.25">
      <c r="A634" s="190">
        <v>5521</v>
      </c>
      <c r="B634" s="134" t="s">
        <v>1311</v>
      </c>
      <c r="C634" s="191" t="s">
        <v>1312</v>
      </c>
      <c r="D634" s="193">
        <v>0</v>
      </c>
      <c r="E634" s="193"/>
      <c r="F634" s="148" t="str">
        <f t="shared" si="101"/>
        <v>-</v>
      </c>
    </row>
    <row r="635" spans="1:6" ht="12.75" customHeight="1" x14ac:dyDescent="0.25">
      <c r="A635" s="190">
        <v>5522</v>
      </c>
      <c r="B635" s="134" t="s">
        <v>1313</v>
      </c>
      <c r="C635" s="191" t="s">
        <v>1314</v>
      </c>
      <c r="D635" s="193">
        <v>0</v>
      </c>
      <c r="E635" s="193"/>
      <c r="F635" s="148" t="str">
        <f t="shared" si="101"/>
        <v>-</v>
      </c>
    </row>
    <row r="636" spans="1:6" ht="24" x14ac:dyDescent="0.25">
      <c r="A636" s="190">
        <v>553</v>
      </c>
      <c r="B636" s="134" t="s">
        <v>1315</v>
      </c>
      <c r="C636" s="191" t="s">
        <v>1316</v>
      </c>
      <c r="D636" s="192">
        <f t="shared" ref="D636:E636" si="154">SUM(D637:D638)</f>
        <v>0</v>
      </c>
      <c r="E636" s="192">
        <f t="shared" si="154"/>
        <v>0</v>
      </c>
      <c r="F636" s="148" t="str">
        <f t="shared" si="101"/>
        <v>-</v>
      </c>
    </row>
    <row r="637" spans="1:6" ht="12.75" customHeight="1" x14ac:dyDescent="0.25">
      <c r="A637" s="190">
        <v>5531</v>
      </c>
      <c r="B637" s="135" t="s">
        <v>1317</v>
      </c>
      <c r="C637" s="191" t="s">
        <v>1318</v>
      </c>
      <c r="D637" s="193">
        <v>0</v>
      </c>
      <c r="E637" s="193"/>
      <c r="F637" s="148" t="str">
        <f t="shared" si="101"/>
        <v>-</v>
      </c>
    </row>
    <row r="638" spans="1:6" ht="12.75" customHeight="1" x14ac:dyDescent="0.25">
      <c r="A638" s="190">
        <v>5532</v>
      </c>
      <c r="B638" s="134" t="s">
        <v>1319</v>
      </c>
      <c r="C638" s="191" t="s">
        <v>1320</v>
      </c>
      <c r="D638" s="193">
        <v>0</v>
      </c>
      <c r="E638" s="193"/>
      <c r="F638" s="148" t="str">
        <f t="shared" si="101"/>
        <v>-</v>
      </c>
    </row>
    <row r="639" spans="1:6" ht="12.75" customHeight="1" x14ac:dyDescent="0.25">
      <c r="A639" s="190" t="s">
        <v>707</v>
      </c>
      <c r="B639" s="134" t="s">
        <v>1321</v>
      </c>
      <c r="C639" s="191" t="s">
        <v>1322</v>
      </c>
      <c r="D639" s="192">
        <f>IF(D430-D535&gt;=0,D430-D535,0)</f>
        <v>0</v>
      </c>
      <c r="E639" s="192">
        <f>IF(E430-E535&gt;=0,E430-E535,0)</f>
        <v>0</v>
      </c>
      <c r="F639" s="148" t="str">
        <f t="shared" si="101"/>
        <v>-</v>
      </c>
    </row>
    <row r="640" spans="1:6" ht="12.75" customHeight="1" x14ac:dyDescent="0.25">
      <c r="A640" s="190" t="s">
        <v>707</v>
      </c>
      <c r="B640" s="134" t="s">
        <v>1323</v>
      </c>
      <c r="C640" s="191" t="s">
        <v>1324</v>
      </c>
      <c r="D640" s="192">
        <f>IF(D535-D430&gt;=0,D535-D430,0)</f>
        <v>0</v>
      </c>
      <c r="E640" s="192">
        <f>IF(E535-E430&gt;=0,E535-E430,0)</f>
        <v>0</v>
      </c>
      <c r="F640" s="148" t="str">
        <f t="shared" si="101"/>
        <v>-</v>
      </c>
    </row>
    <row r="641" spans="1:6" ht="12.75" customHeight="1" x14ac:dyDescent="0.25">
      <c r="A641" s="190">
        <v>92213</v>
      </c>
      <c r="B641" s="134" t="s">
        <v>1325</v>
      </c>
      <c r="C641" s="191" t="s">
        <v>1326</v>
      </c>
      <c r="D641" s="193">
        <v>0</v>
      </c>
      <c r="E641" s="193">
        <v>0</v>
      </c>
      <c r="F641" s="148" t="str">
        <f t="shared" si="101"/>
        <v>-</v>
      </c>
    </row>
    <row r="642" spans="1:6" ht="12.75" customHeight="1" x14ac:dyDescent="0.25">
      <c r="A642" s="190">
        <v>92223</v>
      </c>
      <c r="B642" s="134" t="s">
        <v>1327</v>
      </c>
      <c r="C642" s="191" t="s">
        <v>1328</v>
      </c>
      <c r="D642" s="193">
        <v>0</v>
      </c>
      <c r="E642" s="193">
        <v>0</v>
      </c>
      <c r="F642" s="148" t="str">
        <f t="shared" si="101"/>
        <v>-</v>
      </c>
    </row>
    <row r="643" spans="1:6" ht="12.75" customHeight="1" x14ac:dyDescent="0.25">
      <c r="A643" s="190" t="s">
        <v>707</v>
      </c>
      <c r="B643" s="134" t="s">
        <v>1329</v>
      </c>
      <c r="C643" s="191" t="s">
        <v>1330</v>
      </c>
      <c r="D643" s="192">
        <f>D422+D430</f>
        <v>755346.79</v>
      </c>
      <c r="E643" s="192">
        <f>E422+E430</f>
        <v>847065.28</v>
      </c>
      <c r="F643" s="148">
        <f t="shared" si="101"/>
        <v>112.14256699230828</v>
      </c>
    </row>
    <row r="644" spans="1:6" ht="12.75" customHeight="1" x14ac:dyDescent="0.25">
      <c r="A644" s="190" t="s">
        <v>707</v>
      </c>
      <c r="B644" s="134" t="s">
        <v>1331</v>
      </c>
      <c r="C644" s="191" t="s">
        <v>1332</v>
      </c>
      <c r="D644" s="192">
        <f>D423+D535</f>
        <v>737226.21999999986</v>
      </c>
      <c r="E644" s="192">
        <f>E423+E535</f>
        <v>914939.04999999993</v>
      </c>
      <c r="F644" s="148">
        <f t="shared" si="101"/>
        <v>124.10560356901034</v>
      </c>
    </row>
    <row r="645" spans="1:6" ht="12.75" customHeight="1" x14ac:dyDescent="0.25">
      <c r="A645" s="190" t="s">
        <v>707</v>
      </c>
      <c r="B645" s="134" t="s">
        <v>1333</v>
      </c>
      <c r="C645" s="191" t="s">
        <v>1334</v>
      </c>
      <c r="D645" s="192">
        <f t="shared" ref="D645:E645" si="155">IF(D643&gt;=D644,D643-D644,0)</f>
        <v>18120.570000000182</v>
      </c>
      <c r="E645" s="192">
        <f t="shared" si="155"/>
        <v>0</v>
      </c>
      <c r="F645" s="148">
        <f t="shared" si="101"/>
        <v>0</v>
      </c>
    </row>
    <row r="646" spans="1:6" ht="12.75" customHeight="1" x14ac:dyDescent="0.25">
      <c r="A646" s="190" t="s">
        <v>707</v>
      </c>
      <c r="B646" s="134" t="s">
        <v>1335</v>
      </c>
      <c r="C646" s="191" t="s">
        <v>1336</v>
      </c>
      <c r="D646" s="192">
        <f t="shared" ref="D646:E646" si="156">IF(D644&gt;=D643,D644-D643,0)</f>
        <v>0</v>
      </c>
      <c r="E646" s="192">
        <f t="shared" si="156"/>
        <v>67873.769999999902</v>
      </c>
      <c r="F646" s="148" t="str">
        <f t="shared" si="101"/>
        <v>-</v>
      </c>
    </row>
    <row r="647" spans="1:6" ht="24" x14ac:dyDescent="0.25">
      <c r="A647" s="204" t="s">
        <v>1337</v>
      </c>
      <c r="B647" s="134" t="s">
        <v>1338</v>
      </c>
      <c r="C647" s="205" t="s">
        <v>1337</v>
      </c>
      <c r="D647" s="192">
        <f>IF(D426-D427+D641-D642&gt;=0,D426-D427+D641-D642,0)</f>
        <v>0</v>
      </c>
      <c r="E647" s="192">
        <f>IF(E426-E427+E641-E642&gt;=0,E426-E427+E641-E642,0)</f>
        <v>13020.4</v>
      </c>
      <c r="F647" s="148" t="str">
        <f t="shared" si="101"/>
        <v>-</v>
      </c>
    </row>
    <row r="648" spans="1:6" ht="24" x14ac:dyDescent="0.25">
      <c r="A648" s="204" t="s">
        <v>1339</v>
      </c>
      <c r="B648" s="134" t="s">
        <v>1340</v>
      </c>
      <c r="C648" s="205" t="s">
        <v>1339</v>
      </c>
      <c r="D648" s="192">
        <f>IF(D427-D426+D642-D641&gt;=0,D427-D426+D642-D641,0)</f>
        <v>5100.17</v>
      </c>
      <c r="E648" s="192">
        <f>IF(E427-E426+E642-E641&gt;=0,E427-E426+E642-E641,0)</f>
        <v>0</v>
      </c>
      <c r="F648" s="148">
        <f t="shared" si="101"/>
        <v>0</v>
      </c>
    </row>
    <row r="649" spans="1:6" ht="24" x14ac:dyDescent="0.25">
      <c r="A649" s="190" t="s">
        <v>707</v>
      </c>
      <c r="B649" s="134" t="s">
        <v>1341</v>
      </c>
      <c r="C649" s="191" t="s">
        <v>1342</v>
      </c>
      <c r="D649" s="192">
        <f t="shared" ref="D649:E649" si="157">IF(D645+D647-D646-D648&gt;=0,D645+D647-D646-D648,0)</f>
        <v>13020.400000000182</v>
      </c>
      <c r="E649" s="192">
        <f t="shared" si="157"/>
        <v>0</v>
      </c>
      <c r="F649" s="148">
        <f t="shared" si="101"/>
        <v>0</v>
      </c>
    </row>
    <row r="650" spans="1:6" ht="24" x14ac:dyDescent="0.25">
      <c r="A650" s="190" t="s">
        <v>707</v>
      </c>
      <c r="B650" s="134" t="s">
        <v>1343</v>
      </c>
      <c r="C650" s="191" t="s">
        <v>1344</v>
      </c>
      <c r="D650" s="192">
        <f t="shared" ref="D650:E650" si="158">IF(D646+D648-D645-D647&gt;=0,D646+D648-D645-D647,0)</f>
        <v>0</v>
      </c>
      <c r="E650" s="192">
        <f t="shared" si="158"/>
        <v>54853.369999999901</v>
      </c>
      <c r="F650" s="148" t="str">
        <f t="shared" si="101"/>
        <v>-</v>
      </c>
    </row>
    <row r="651" spans="1:6" ht="24" x14ac:dyDescent="0.25">
      <c r="A651" s="199" t="s">
        <v>1345</v>
      </c>
      <c r="B651" s="138" t="s">
        <v>1346</v>
      </c>
      <c r="C651" s="200" t="s">
        <v>1345</v>
      </c>
      <c r="D651" s="201">
        <v>64857.84</v>
      </c>
      <c r="E651" s="201">
        <v>0</v>
      </c>
      <c r="F651" s="202">
        <f t="shared" si="101"/>
        <v>0</v>
      </c>
    </row>
    <row r="652" spans="1:6" s="203" customFormat="1" ht="20.100000000000001" customHeight="1" x14ac:dyDescent="0.25">
      <c r="A652" s="260" t="s">
        <v>1347</v>
      </c>
      <c r="B652" s="261"/>
      <c r="C652" s="130"/>
      <c r="D652" s="139"/>
      <c r="E652" s="139"/>
      <c r="F652" s="133"/>
    </row>
    <row r="653" spans="1:6" ht="12.75" customHeight="1" x14ac:dyDescent="0.25">
      <c r="A653" s="190">
        <v>11</v>
      </c>
      <c r="B653" s="134" t="s">
        <v>1348</v>
      </c>
      <c r="C653" s="191" t="s">
        <v>1349</v>
      </c>
      <c r="D653" s="193">
        <v>10793.4</v>
      </c>
      <c r="E653" s="193">
        <v>13020.51</v>
      </c>
      <c r="F653" s="148">
        <f t="shared" ref="F653:F740" si="159">IF(D653&lt;&gt;0,IF(E653/D653&gt;=100,"&gt;&gt;100",E653/D653*100),"-")</f>
        <v>120.63399855467229</v>
      </c>
    </row>
    <row r="654" spans="1:6" ht="12.75" customHeight="1" x14ac:dyDescent="0.25">
      <c r="A654" s="190" t="s">
        <v>1350</v>
      </c>
      <c r="B654" s="134" t="s">
        <v>1351</v>
      </c>
      <c r="C654" s="191" t="s">
        <v>1350</v>
      </c>
      <c r="D654" s="193">
        <v>758391.48</v>
      </c>
      <c r="E654" s="193">
        <v>699281.97</v>
      </c>
      <c r="F654" s="148">
        <f t="shared" si="159"/>
        <v>92.205936965431107</v>
      </c>
    </row>
    <row r="655" spans="1:6" ht="12.75" customHeight="1" x14ac:dyDescent="0.25">
      <c r="A655" s="190" t="s">
        <v>1352</v>
      </c>
      <c r="B655" s="134" t="s">
        <v>1353</v>
      </c>
      <c r="C655" s="191" t="s">
        <v>1352</v>
      </c>
      <c r="D655" s="193">
        <v>756164.37</v>
      </c>
      <c r="E655" s="193">
        <v>712302.48</v>
      </c>
      <c r="F655" s="148">
        <f t="shared" si="159"/>
        <v>94.199423863359229</v>
      </c>
    </row>
    <row r="656" spans="1:6" ht="24" x14ac:dyDescent="0.25">
      <c r="A656" s="190">
        <v>11</v>
      </c>
      <c r="B656" s="134" t="s">
        <v>1354</v>
      </c>
      <c r="C656" s="191" t="s">
        <v>1355</v>
      </c>
      <c r="D656" s="192">
        <f t="shared" ref="D656:E656" si="160">+D653+D654-D655</f>
        <v>13020.510000000009</v>
      </c>
      <c r="E656" s="192">
        <f t="shared" si="160"/>
        <v>0</v>
      </c>
      <c r="F656" s="148">
        <f t="shared" si="159"/>
        <v>0</v>
      </c>
    </row>
    <row r="657" spans="1:6" ht="24" x14ac:dyDescent="0.25">
      <c r="A657" s="190" t="s">
        <v>707</v>
      </c>
      <c r="B657" s="134" t="s">
        <v>1356</v>
      </c>
      <c r="C657" s="191" t="s">
        <v>1357</v>
      </c>
      <c r="D657" s="207">
        <v>0</v>
      </c>
      <c r="E657" s="207">
        <v>0</v>
      </c>
      <c r="F657" s="148" t="str">
        <f t="shared" si="159"/>
        <v>-</v>
      </c>
    </row>
    <row r="658" spans="1:6" ht="24" x14ac:dyDescent="0.25">
      <c r="A658" s="190" t="s">
        <v>707</v>
      </c>
      <c r="B658" s="134" t="s">
        <v>1358</v>
      </c>
      <c r="C658" s="191" t="s">
        <v>1359</v>
      </c>
      <c r="D658" s="207">
        <v>19</v>
      </c>
      <c r="E658" s="207">
        <v>19</v>
      </c>
      <c r="F658" s="148">
        <f t="shared" si="159"/>
        <v>100</v>
      </c>
    </row>
    <row r="659" spans="1:6" ht="12.75" customHeight="1" x14ac:dyDescent="0.25">
      <c r="A659" s="190" t="s">
        <v>707</v>
      </c>
      <c r="B659" s="134" t="s">
        <v>1360</v>
      </c>
      <c r="C659" s="191" t="s">
        <v>1361</v>
      </c>
      <c r="D659" s="207">
        <v>0</v>
      </c>
      <c r="E659" s="207">
        <v>0</v>
      </c>
      <c r="F659" s="148" t="str">
        <f t="shared" si="159"/>
        <v>-</v>
      </c>
    </row>
    <row r="660" spans="1:6" ht="12.75" customHeight="1" x14ac:dyDescent="0.25">
      <c r="A660" s="190" t="s">
        <v>707</v>
      </c>
      <c r="B660" s="134" t="s">
        <v>1362</v>
      </c>
      <c r="C660" s="191" t="s">
        <v>1363</v>
      </c>
      <c r="D660" s="207">
        <v>19</v>
      </c>
      <c r="E660" s="207">
        <v>19</v>
      </c>
      <c r="F660" s="148">
        <f t="shared" si="159"/>
        <v>100</v>
      </c>
    </row>
    <row r="661" spans="1:6" ht="24" x14ac:dyDescent="0.25">
      <c r="A661" s="190" t="s">
        <v>1364</v>
      </c>
      <c r="B661" s="134" t="s">
        <v>1365</v>
      </c>
      <c r="C661" s="191" t="s">
        <v>1366</v>
      </c>
      <c r="D661" s="193">
        <v>0</v>
      </c>
      <c r="E661" s="193">
        <v>0</v>
      </c>
      <c r="F661" s="148" t="str">
        <f t="shared" si="159"/>
        <v>-</v>
      </c>
    </row>
    <row r="662" spans="1:6" ht="12.75" customHeight="1" x14ac:dyDescent="0.25">
      <c r="A662" s="194">
        <v>61315</v>
      </c>
      <c r="B662" s="136" t="s">
        <v>1367</v>
      </c>
      <c r="C662" s="195" t="s">
        <v>1368</v>
      </c>
      <c r="D662" s="196">
        <v>0</v>
      </c>
      <c r="E662" s="196"/>
      <c r="F662" s="197" t="str">
        <f t="shared" si="159"/>
        <v>-</v>
      </c>
    </row>
    <row r="663" spans="1:6" ht="12.75" customHeight="1" x14ac:dyDescent="0.25">
      <c r="A663" s="194">
        <v>61316</v>
      </c>
      <c r="B663" s="136" t="s">
        <v>2060</v>
      </c>
      <c r="C663" s="195" t="s">
        <v>2061</v>
      </c>
      <c r="D663" s="196"/>
      <c r="E663" s="196"/>
      <c r="F663" s="197" t="str">
        <f t="shared" si="159"/>
        <v>-</v>
      </c>
    </row>
    <row r="664" spans="1:6" ht="12.75" customHeight="1" x14ac:dyDescent="0.25">
      <c r="A664" s="194" t="s">
        <v>2062</v>
      </c>
      <c r="B664" s="136" t="s">
        <v>2063</v>
      </c>
      <c r="C664" s="195" t="s">
        <v>2062</v>
      </c>
      <c r="D664" s="196"/>
      <c r="E664" s="196"/>
      <c r="F664" s="197" t="str">
        <f t="shared" si="159"/>
        <v>-</v>
      </c>
    </row>
    <row r="665" spans="1:6" ht="12.75" customHeight="1" x14ac:dyDescent="0.25">
      <c r="A665" s="194">
        <v>61451</v>
      </c>
      <c r="B665" s="136" t="s">
        <v>1369</v>
      </c>
      <c r="C665" s="195" t="s">
        <v>1370</v>
      </c>
      <c r="D665" s="196">
        <v>0</v>
      </c>
      <c r="E665" s="196"/>
      <c r="F665" s="197" t="str">
        <f t="shared" si="159"/>
        <v>-</v>
      </c>
    </row>
    <row r="666" spans="1:6" ht="12.75" customHeight="1" x14ac:dyDescent="0.25">
      <c r="A666" s="194" t="s">
        <v>2064</v>
      </c>
      <c r="B666" s="136" t="s">
        <v>2065</v>
      </c>
      <c r="C666" s="195" t="s">
        <v>2064</v>
      </c>
      <c r="D666" s="196"/>
      <c r="E666" s="196"/>
      <c r="F666" s="197" t="str">
        <f t="shared" si="159"/>
        <v>-</v>
      </c>
    </row>
    <row r="667" spans="1:6" ht="12.75" customHeight="1" x14ac:dyDescent="0.25">
      <c r="A667" s="194">
        <v>61453</v>
      </c>
      <c r="B667" s="136" t="s">
        <v>1371</v>
      </c>
      <c r="C667" s="195" t="s">
        <v>1372</v>
      </c>
      <c r="D667" s="196">
        <v>0</v>
      </c>
      <c r="E667" s="196"/>
      <c r="F667" s="197" t="str">
        <f t="shared" si="159"/>
        <v>-</v>
      </c>
    </row>
    <row r="668" spans="1:6" ht="12.75" customHeight="1" x14ac:dyDescent="0.25">
      <c r="A668" s="194" t="s">
        <v>2066</v>
      </c>
      <c r="B668" s="136" t="s">
        <v>2067</v>
      </c>
      <c r="C668" s="195" t="s">
        <v>2066</v>
      </c>
      <c r="D668" s="196"/>
      <c r="E668" s="196"/>
      <c r="F668" s="197" t="str">
        <f t="shared" si="159"/>
        <v>-</v>
      </c>
    </row>
    <row r="669" spans="1:6" ht="12.75" customHeight="1" x14ac:dyDescent="0.25">
      <c r="A669" s="190">
        <v>63311</v>
      </c>
      <c r="B669" s="134" t="s">
        <v>1373</v>
      </c>
      <c r="C669" s="191" t="s">
        <v>1374</v>
      </c>
      <c r="D669" s="193">
        <v>0</v>
      </c>
      <c r="E669" s="193"/>
      <c r="F669" s="148" t="str">
        <f t="shared" si="159"/>
        <v>-</v>
      </c>
    </row>
    <row r="670" spans="1:6" ht="12.75" customHeight="1" x14ac:dyDescent="0.25">
      <c r="A670" s="190">
        <v>63312</v>
      </c>
      <c r="B670" s="134" t="s">
        <v>1375</v>
      </c>
      <c r="C670" s="191" t="s">
        <v>1376</v>
      </c>
      <c r="D670" s="193">
        <v>6000</v>
      </c>
      <c r="E670" s="193"/>
      <c r="F670" s="148">
        <f t="shared" si="159"/>
        <v>0</v>
      </c>
    </row>
    <row r="671" spans="1:6" ht="12.75" customHeight="1" x14ac:dyDescent="0.25">
      <c r="A671" s="190">
        <v>63313</v>
      </c>
      <c r="B671" s="134" t="s">
        <v>1377</v>
      </c>
      <c r="C671" s="191" t="s">
        <v>1378</v>
      </c>
      <c r="D671" s="193">
        <v>0</v>
      </c>
      <c r="E671" s="193"/>
      <c r="F671" s="148" t="str">
        <f t="shared" si="159"/>
        <v>-</v>
      </c>
    </row>
    <row r="672" spans="1:6" ht="12.75" customHeight="1" x14ac:dyDescent="0.25">
      <c r="A672" s="190">
        <v>63314</v>
      </c>
      <c r="B672" s="134" t="s">
        <v>1379</v>
      </c>
      <c r="C672" s="191" t="s">
        <v>1380</v>
      </c>
      <c r="D672" s="193">
        <v>0</v>
      </c>
      <c r="E672" s="193"/>
      <c r="F672" s="148" t="str">
        <f t="shared" si="159"/>
        <v>-</v>
      </c>
    </row>
    <row r="673" spans="1:6" ht="12.75" customHeight="1" x14ac:dyDescent="0.25">
      <c r="A673" s="190">
        <v>63321</v>
      </c>
      <c r="B673" s="134" t="s">
        <v>1381</v>
      </c>
      <c r="C673" s="191" t="s">
        <v>1382</v>
      </c>
      <c r="D673" s="193">
        <v>0</v>
      </c>
      <c r="E673" s="193"/>
      <c r="F673" s="148" t="str">
        <f t="shared" si="159"/>
        <v>-</v>
      </c>
    </row>
    <row r="674" spans="1:6" ht="12.75" customHeight="1" x14ac:dyDescent="0.25">
      <c r="A674" s="190">
        <v>63322</v>
      </c>
      <c r="B674" s="134" t="s">
        <v>1383</v>
      </c>
      <c r="C674" s="191" t="s">
        <v>1384</v>
      </c>
      <c r="D674" s="193">
        <v>0</v>
      </c>
      <c r="E674" s="193">
        <v>6200</v>
      </c>
      <c r="F674" s="148" t="str">
        <f t="shared" si="159"/>
        <v>-</v>
      </c>
    </row>
    <row r="675" spans="1:6" ht="12.75" customHeight="1" x14ac:dyDescent="0.25">
      <c r="A675" s="190">
        <v>63323</v>
      </c>
      <c r="B675" s="134" t="s">
        <v>1385</v>
      </c>
      <c r="C675" s="191" t="s">
        <v>1386</v>
      </c>
      <c r="D675" s="193">
        <v>0</v>
      </c>
      <c r="E675" s="193"/>
      <c r="F675" s="148" t="str">
        <f t="shared" si="159"/>
        <v>-</v>
      </c>
    </row>
    <row r="676" spans="1:6" ht="12.75" customHeight="1" x14ac:dyDescent="0.25">
      <c r="A676" s="190">
        <v>63324</v>
      </c>
      <c r="B676" s="134" t="s">
        <v>1387</v>
      </c>
      <c r="C676" s="191" t="s">
        <v>1388</v>
      </c>
      <c r="D676" s="193">
        <v>0</v>
      </c>
      <c r="E676" s="193"/>
      <c r="F676" s="148" t="str">
        <f t="shared" si="159"/>
        <v>-</v>
      </c>
    </row>
    <row r="677" spans="1:6" ht="12.75" customHeight="1" x14ac:dyDescent="0.25">
      <c r="A677" s="194">
        <v>63414</v>
      </c>
      <c r="B677" s="136" t="s">
        <v>1389</v>
      </c>
      <c r="C677" s="195" t="s">
        <v>1390</v>
      </c>
      <c r="D677" s="196">
        <v>0</v>
      </c>
      <c r="E677" s="196"/>
      <c r="F677" s="197" t="str">
        <f t="shared" si="159"/>
        <v>-</v>
      </c>
    </row>
    <row r="678" spans="1:6" ht="12.75" customHeight="1" x14ac:dyDescent="0.25">
      <c r="A678" s="194">
        <v>63415</v>
      </c>
      <c r="B678" s="136" t="s">
        <v>1391</v>
      </c>
      <c r="C678" s="195" t="s">
        <v>1392</v>
      </c>
      <c r="D678" s="196">
        <v>0</v>
      </c>
      <c r="E678" s="196"/>
      <c r="F678" s="197" t="str">
        <f t="shared" si="159"/>
        <v>-</v>
      </c>
    </row>
    <row r="679" spans="1:6" x14ac:dyDescent="0.25">
      <c r="A679" s="194">
        <v>63416</v>
      </c>
      <c r="B679" s="137" t="s">
        <v>2068</v>
      </c>
      <c r="C679" s="195" t="s">
        <v>1393</v>
      </c>
      <c r="D679" s="196">
        <v>0</v>
      </c>
      <c r="E679" s="196"/>
      <c r="F679" s="197" t="str">
        <f t="shared" si="159"/>
        <v>-</v>
      </c>
    </row>
    <row r="680" spans="1:6" ht="12.75" customHeight="1" x14ac:dyDescent="0.25">
      <c r="A680" s="194">
        <v>63424</v>
      </c>
      <c r="B680" s="136" t="s">
        <v>1394</v>
      </c>
      <c r="C680" s="195" t="s">
        <v>1395</v>
      </c>
      <c r="D680" s="196">
        <v>0</v>
      </c>
      <c r="E680" s="196"/>
      <c r="F680" s="197" t="str">
        <f t="shared" si="159"/>
        <v>-</v>
      </c>
    </row>
    <row r="681" spans="1:6" ht="12.75" customHeight="1" x14ac:dyDescent="0.25">
      <c r="A681" s="194">
        <v>63425</v>
      </c>
      <c r="B681" s="136" t="s">
        <v>1396</v>
      </c>
      <c r="C681" s="195" t="s">
        <v>1397</v>
      </c>
      <c r="D681" s="196">
        <v>0</v>
      </c>
      <c r="E681" s="196"/>
      <c r="F681" s="197" t="str">
        <f t="shared" si="159"/>
        <v>-</v>
      </c>
    </row>
    <row r="682" spans="1:6" x14ac:dyDescent="0.25">
      <c r="A682" s="194">
        <v>63426</v>
      </c>
      <c r="B682" s="137" t="s">
        <v>2069</v>
      </c>
      <c r="C682" s="195" t="s">
        <v>1398</v>
      </c>
      <c r="D682" s="196">
        <v>0</v>
      </c>
      <c r="E682" s="196"/>
      <c r="F682" s="197" t="str">
        <f t="shared" si="159"/>
        <v>-</v>
      </c>
    </row>
    <row r="683" spans="1:6" ht="24" x14ac:dyDescent="0.25">
      <c r="A683" s="194">
        <v>63612</v>
      </c>
      <c r="B683" s="137" t="s">
        <v>1399</v>
      </c>
      <c r="C683" s="195" t="s">
        <v>1400</v>
      </c>
      <c r="D683" s="196">
        <v>0</v>
      </c>
      <c r="E683" s="196"/>
      <c r="F683" s="197" t="str">
        <f t="shared" si="159"/>
        <v>-</v>
      </c>
    </row>
    <row r="684" spans="1:6" ht="24" x14ac:dyDescent="0.25">
      <c r="A684" s="194">
        <v>63613</v>
      </c>
      <c r="B684" s="137" t="s">
        <v>1401</v>
      </c>
      <c r="C684" s="195" t="s">
        <v>1402</v>
      </c>
      <c r="D684" s="196">
        <v>0</v>
      </c>
      <c r="E684" s="196"/>
      <c r="F684" s="197" t="str">
        <f t="shared" si="159"/>
        <v>-</v>
      </c>
    </row>
    <row r="685" spans="1:6" ht="24" x14ac:dyDescent="0.25">
      <c r="A685" s="190">
        <v>63622</v>
      </c>
      <c r="B685" s="135" t="s">
        <v>1403</v>
      </c>
      <c r="C685" s="191" t="s">
        <v>1404</v>
      </c>
      <c r="D685" s="193">
        <v>0</v>
      </c>
      <c r="E685" s="193"/>
      <c r="F685" s="148" t="str">
        <f t="shared" si="159"/>
        <v>-</v>
      </c>
    </row>
    <row r="686" spans="1:6" ht="24" x14ac:dyDescent="0.25">
      <c r="A686" s="190">
        <v>63623</v>
      </c>
      <c r="B686" s="135" t="s">
        <v>1405</v>
      </c>
      <c r="C686" s="191" t="s">
        <v>1406</v>
      </c>
      <c r="D686" s="193">
        <v>0</v>
      </c>
      <c r="E686" s="193"/>
      <c r="F686" s="148" t="str">
        <f t="shared" si="159"/>
        <v>-</v>
      </c>
    </row>
    <row r="687" spans="1:6" ht="12.75" customHeight="1" x14ac:dyDescent="0.25">
      <c r="A687" s="190">
        <v>63711</v>
      </c>
      <c r="B687" s="135" t="s">
        <v>1407</v>
      </c>
      <c r="C687" s="191">
        <v>63711</v>
      </c>
      <c r="D687" s="193">
        <v>0</v>
      </c>
      <c r="E687" s="193"/>
      <c r="F687" s="148" t="str">
        <f t="shared" si="159"/>
        <v>-</v>
      </c>
    </row>
    <row r="688" spans="1:6" ht="12.75" customHeight="1" x14ac:dyDescent="0.25">
      <c r="A688" s="190">
        <v>63712</v>
      </c>
      <c r="B688" s="135" t="s">
        <v>1408</v>
      </c>
      <c r="C688" s="191">
        <v>63712</v>
      </c>
      <c r="D688" s="193">
        <v>0</v>
      </c>
      <c r="E688" s="193"/>
      <c r="F688" s="148" t="str">
        <f t="shared" si="159"/>
        <v>-</v>
      </c>
    </row>
    <row r="689" spans="1:6" ht="12.75" customHeight="1" x14ac:dyDescent="0.25">
      <c r="A689" s="190">
        <v>63713</v>
      </c>
      <c r="B689" s="135" t="s">
        <v>1409</v>
      </c>
      <c r="C689" s="191">
        <v>63713</v>
      </c>
      <c r="D689" s="193">
        <v>0</v>
      </c>
      <c r="E689" s="193"/>
      <c r="F689" s="148" t="str">
        <f t="shared" si="159"/>
        <v>-</v>
      </c>
    </row>
    <row r="690" spans="1:6" ht="12.75" customHeight="1" x14ac:dyDescent="0.25">
      <c r="A690" s="190">
        <v>63714</v>
      </c>
      <c r="B690" s="135" t="s">
        <v>1410</v>
      </c>
      <c r="C690" s="191">
        <v>63714</v>
      </c>
      <c r="D690" s="193">
        <v>0</v>
      </c>
      <c r="E690" s="193"/>
      <c r="F690" s="148" t="str">
        <f t="shared" si="159"/>
        <v>-</v>
      </c>
    </row>
    <row r="691" spans="1:6" ht="12.75" customHeight="1" x14ac:dyDescent="0.25">
      <c r="A691" s="190">
        <v>63715</v>
      </c>
      <c r="B691" s="135" t="s">
        <v>1411</v>
      </c>
      <c r="C691" s="191">
        <v>63715</v>
      </c>
      <c r="D691" s="193">
        <v>0</v>
      </c>
      <c r="E691" s="193"/>
      <c r="F691" s="148" t="str">
        <f t="shared" si="159"/>
        <v>-</v>
      </c>
    </row>
    <row r="692" spans="1:6" ht="24" x14ac:dyDescent="0.25">
      <c r="A692" s="194">
        <v>63716</v>
      </c>
      <c r="B692" s="137" t="s">
        <v>1412</v>
      </c>
      <c r="C692" s="195">
        <v>63716</v>
      </c>
      <c r="D692" s="196">
        <v>0</v>
      </c>
      <c r="E692" s="196"/>
      <c r="F692" s="197" t="str">
        <f t="shared" si="159"/>
        <v>-</v>
      </c>
    </row>
    <row r="693" spans="1:6" ht="24" x14ac:dyDescent="0.25">
      <c r="A693" s="194">
        <v>63717</v>
      </c>
      <c r="B693" s="137" t="s">
        <v>2070</v>
      </c>
      <c r="C693" s="195">
        <v>63717</v>
      </c>
      <c r="D693" s="196">
        <v>0</v>
      </c>
      <c r="E693" s="196"/>
      <c r="F693" s="197" t="str">
        <f t="shared" si="159"/>
        <v>-</v>
      </c>
    </row>
    <row r="694" spans="1:6" ht="24" x14ac:dyDescent="0.25">
      <c r="A694" s="194">
        <v>63721</v>
      </c>
      <c r="B694" s="137" t="s">
        <v>1413</v>
      </c>
      <c r="C694" s="195">
        <v>63721</v>
      </c>
      <c r="D694" s="196">
        <v>0</v>
      </c>
      <c r="E694" s="196"/>
      <c r="F694" s="197" t="str">
        <f t="shared" si="159"/>
        <v>-</v>
      </c>
    </row>
    <row r="695" spans="1:6" ht="24" x14ac:dyDescent="0.25">
      <c r="A695" s="194">
        <v>63722</v>
      </c>
      <c r="B695" s="137" t="s">
        <v>2071</v>
      </c>
      <c r="C695" s="195">
        <v>63722</v>
      </c>
      <c r="D695" s="196">
        <v>0</v>
      </c>
      <c r="E695" s="196"/>
      <c r="F695" s="197" t="str">
        <f t="shared" si="159"/>
        <v>-</v>
      </c>
    </row>
    <row r="696" spans="1:6" ht="12.75" customHeight="1" x14ac:dyDescent="0.25">
      <c r="A696" s="194">
        <v>63723</v>
      </c>
      <c r="B696" s="137" t="s">
        <v>1414</v>
      </c>
      <c r="C696" s="195">
        <v>63723</v>
      </c>
      <c r="D696" s="196">
        <v>0</v>
      </c>
      <c r="E696" s="196"/>
      <c r="F696" s="197" t="str">
        <f t="shared" si="159"/>
        <v>-</v>
      </c>
    </row>
    <row r="697" spans="1:6" ht="12.75" customHeight="1" x14ac:dyDescent="0.25">
      <c r="A697" s="194">
        <v>63724</v>
      </c>
      <c r="B697" s="137" t="s">
        <v>1415</v>
      </c>
      <c r="C697" s="195">
        <v>63724</v>
      </c>
      <c r="D697" s="196">
        <v>0</v>
      </c>
      <c r="E697" s="196"/>
      <c r="F697" s="197" t="str">
        <f t="shared" si="159"/>
        <v>-</v>
      </c>
    </row>
    <row r="698" spans="1:6" ht="12.75" customHeight="1" x14ac:dyDescent="0.25">
      <c r="A698" s="194">
        <v>63725</v>
      </c>
      <c r="B698" s="137" t="s">
        <v>1416</v>
      </c>
      <c r="C698" s="195">
        <v>63725</v>
      </c>
      <c r="D698" s="196">
        <v>0</v>
      </c>
      <c r="E698" s="196"/>
      <c r="F698" s="197" t="str">
        <f t="shared" si="159"/>
        <v>-</v>
      </c>
    </row>
    <row r="699" spans="1:6" ht="12.75" customHeight="1" x14ac:dyDescent="0.25">
      <c r="A699" s="194">
        <v>63726</v>
      </c>
      <c r="B699" s="137" t="s">
        <v>1417</v>
      </c>
      <c r="C699" s="195">
        <v>63726</v>
      </c>
      <c r="D699" s="196">
        <v>0</v>
      </c>
      <c r="E699" s="196"/>
      <c r="F699" s="197" t="str">
        <f t="shared" si="159"/>
        <v>-</v>
      </c>
    </row>
    <row r="700" spans="1:6" ht="24" x14ac:dyDescent="0.25">
      <c r="A700" s="194">
        <v>63727</v>
      </c>
      <c r="B700" s="137" t="s">
        <v>1418</v>
      </c>
      <c r="C700" s="195">
        <v>63727</v>
      </c>
      <c r="D700" s="196">
        <v>0</v>
      </c>
      <c r="E700" s="196"/>
      <c r="F700" s="197" t="str">
        <f t="shared" si="159"/>
        <v>-</v>
      </c>
    </row>
    <row r="701" spans="1:6" ht="24" x14ac:dyDescent="0.25">
      <c r="A701" s="194">
        <v>63728</v>
      </c>
      <c r="B701" s="137" t="s">
        <v>2072</v>
      </c>
      <c r="C701" s="195">
        <v>63728</v>
      </c>
      <c r="D701" s="196">
        <v>0</v>
      </c>
      <c r="E701" s="196"/>
      <c r="F701" s="197" t="str">
        <f t="shared" si="159"/>
        <v>-</v>
      </c>
    </row>
    <row r="702" spans="1:6" ht="12.75" customHeight="1" x14ac:dyDescent="0.25">
      <c r="A702" s="194">
        <v>63811</v>
      </c>
      <c r="B702" s="137" t="s">
        <v>1419</v>
      </c>
      <c r="C702" s="195" t="s">
        <v>1420</v>
      </c>
      <c r="D702" s="196">
        <v>0</v>
      </c>
      <c r="E702" s="196"/>
      <c r="F702" s="197" t="str">
        <f t="shared" si="159"/>
        <v>-</v>
      </c>
    </row>
    <row r="703" spans="1:6" ht="12.75" customHeight="1" x14ac:dyDescent="0.25">
      <c r="A703" s="194">
        <v>63812</v>
      </c>
      <c r="B703" s="137" t="s">
        <v>1421</v>
      </c>
      <c r="C703" s="195" t="s">
        <v>1422</v>
      </c>
      <c r="D703" s="196">
        <v>0</v>
      </c>
      <c r="E703" s="196"/>
      <c r="F703" s="197" t="str">
        <f t="shared" si="159"/>
        <v>-</v>
      </c>
    </row>
    <row r="704" spans="1:6" ht="24" x14ac:dyDescent="0.25">
      <c r="A704" s="194" t="s">
        <v>1423</v>
      </c>
      <c r="B704" s="137" t="s">
        <v>1424</v>
      </c>
      <c r="C704" s="195" t="s">
        <v>1423</v>
      </c>
      <c r="D704" s="196">
        <v>0</v>
      </c>
      <c r="E704" s="196"/>
      <c r="F704" s="197" t="str">
        <f t="shared" si="159"/>
        <v>-</v>
      </c>
    </row>
    <row r="705" spans="1:6" ht="24" x14ac:dyDescent="0.25">
      <c r="A705" s="194" t="s">
        <v>1425</v>
      </c>
      <c r="B705" s="137" t="s">
        <v>1426</v>
      </c>
      <c r="C705" s="195" t="s">
        <v>1425</v>
      </c>
      <c r="D705" s="196">
        <v>0</v>
      </c>
      <c r="E705" s="196"/>
      <c r="F705" s="197" t="str">
        <f t="shared" si="159"/>
        <v>-</v>
      </c>
    </row>
    <row r="706" spans="1:6" ht="12.75" customHeight="1" x14ac:dyDescent="0.25">
      <c r="A706" s="194">
        <v>63821</v>
      </c>
      <c r="B706" s="137" t="s">
        <v>1427</v>
      </c>
      <c r="C706" s="195" t="s">
        <v>1428</v>
      </c>
      <c r="D706" s="196">
        <v>0</v>
      </c>
      <c r="E706" s="196"/>
      <c r="F706" s="197" t="str">
        <f t="shared" si="159"/>
        <v>-</v>
      </c>
    </row>
    <row r="707" spans="1:6" ht="12.75" customHeight="1" x14ac:dyDescent="0.25">
      <c r="A707" s="194">
        <v>63822</v>
      </c>
      <c r="B707" s="137" t="s">
        <v>1429</v>
      </c>
      <c r="C707" s="195" t="s">
        <v>1430</v>
      </c>
      <c r="D707" s="196">
        <v>0</v>
      </c>
      <c r="E707" s="196"/>
      <c r="F707" s="197" t="str">
        <f t="shared" si="159"/>
        <v>-</v>
      </c>
    </row>
    <row r="708" spans="1:6" ht="24" x14ac:dyDescent="0.25">
      <c r="A708" s="194" t="s">
        <v>1431</v>
      </c>
      <c r="B708" s="137" t="s">
        <v>1432</v>
      </c>
      <c r="C708" s="195" t="s">
        <v>1431</v>
      </c>
      <c r="D708" s="196">
        <v>0</v>
      </c>
      <c r="E708" s="196"/>
      <c r="F708" s="197" t="str">
        <f t="shared" si="159"/>
        <v>-</v>
      </c>
    </row>
    <row r="709" spans="1:6" ht="24" x14ac:dyDescent="0.25">
      <c r="A709" s="194" t="s">
        <v>1433</v>
      </c>
      <c r="B709" s="137" t="s">
        <v>1434</v>
      </c>
      <c r="C709" s="195" t="s">
        <v>1433</v>
      </c>
      <c r="D709" s="196">
        <v>0</v>
      </c>
      <c r="E709" s="196"/>
      <c r="F709" s="197" t="str">
        <f t="shared" si="159"/>
        <v>-</v>
      </c>
    </row>
    <row r="710" spans="1:6" ht="12.75" customHeight="1" x14ac:dyDescent="0.25">
      <c r="A710" s="194">
        <v>64191</v>
      </c>
      <c r="B710" s="136" t="s">
        <v>1435</v>
      </c>
      <c r="C710" s="195" t="s">
        <v>1436</v>
      </c>
      <c r="D710" s="196">
        <v>0</v>
      </c>
      <c r="E710" s="196"/>
      <c r="F710" s="197" t="str">
        <f t="shared" si="159"/>
        <v>-</v>
      </c>
    </row>
    <row r="711" spans="1:6" ht="12.75" customHeight="1" x14ac:dyDescent="0.25">
      <c r="A711" s="194" t="s">
        <v>2073</v>
      </c>
      <c r="B711" s="136" t="s">
        <v>2074</v>
      </c>
      <c r="C711" s="195" t="s">
        <v>2073</v>
      </c>
      <c r="D711" s="196"/>
      <c r="E711" s="196"/>
      <c r="F711" s="197" t="str">
        <f t="shared" si="159"/>
        <v>-</v>
      </c>
    </row>
    <row r="712" spans="1:6" ht="12.75" customHeight="1" x14ac:dyDescent="0.25">
      <c r="A712" s="194" t="s">
        <v>2075</v>
      </c>
      <c r="B712" s="136" t="s">
        <v>2076</v>
      </c>
      <c r="C712" s="195" t="s">
        <v>2075</v>
      </c>
      <c r="D712" s="196"/>
      <c r="E712" s="196"/>
      <c r="F712" s="197" t="str">
        <f t="shared" si="159"/>
        <v>-</v>
      </c>
    </row>
    <row r="713" spans="1:6" ht="24" x14ac:dyDescent="0.25">
      <c r="A713" s="194" t="s">
        <v>2077</v>
      </c>
      <c r="B713" s="136" t="s">
        <v>2078</v>
      </c>
      <c r="C713" s="195" t="s">
        <v>2077</v>
      </c>
      <c r="D713" s="196"/>
      <c r="E713" s="196"/>
      <c r="F713" s="197" t="str">
        <f t="shared" si="159"/>
        <v>-</v>
      </c>
    </row>
    <row r="714" spans="1:6" x14ac:dyDescent="0.25">
      <c r="A714" s="194" t="s">
        <v>2079</v>
      </c>
      <c r="B714" s="136" t="s">
        <v>2080</v>
      </c>
      <c r="C714" s="195" t="s">
        <v>2079</v>
      </c>
      <c r="D714" s="196"/>
      <c r="E714" s="196"/>
      <c r="F714" s="197" t="str">
        <f t="shared" si="159"/>
        <v>-</v>
      </c>
    </row>
    <row r="715" spans="1:6" ht="12.75" customHeight="1" x14ac:dyDescent="0.25">
      <c r="A715" s="194">
        <v>64371</v>
      </c>
      <c r="B715" s="136" t="s">
        <v>1437</v>
      </c>
      <c r="C715" s="195" t="s">
        <v>1438</v>
      </c>
      <c r="D715" s="196">
        <v>0</v>
      </c>
      <c r="E715" s="196"/>
      <c r="F715" s="197" t="str">
        <f t="shared" si="159"/>
        <v>-</v>
      </c>
    </row>
    <row r="716" spans="1:6" ht="12.75" customHeight="1" x14ac:dyDescent="0.25">
      <c r="A716" s="194">
        <v>64372</v>
      </c>
      <c r="B716" s="136" t="s">
        <v>1439</v>
      </c>
      <c r="C716" s="195" t="s">
        <v>1440</v>
      </c>
      <c r="D716" s="196">
        <v>0</v>
      </c>
      <c r="E716" s="196"/>
      <c r="F716" s="197" t="str">
        <f t="shared" si="159"/>
        <v>-</v>
      </c>
    </row>
    <row r="717" spans="1:6" ht="12.75" customHeight="1" x14ac:dyDescent="0.25">
      <c r="A717" s="194">
        <v>64373</v>
      </c>
      <c r="B717" s="136" t="s">
        <v>1441</v>
      </c>
      <c r="C717" s="195" t="s">
        <v>1442</v>
      </c>
      <c r="D717" s="196">
        <v>0</v>
      </c>
      <c r="E717" s="196"/>
      <c r="F717" s="197" t="str">
        <f t="shared" si="159"/>
        <v>-</v>
      </c>
    </row>
    <row r="718" spans="1:6" ht="12.75" customHeight="1" x14ac:dyDescent="0.25">
      <c r="A718" s="190">
        <v>64374</v>
      </c>
      <c r="B718" s="134" t="s">
        <v>1443</v>
      </c>
      <c r="C718" s="191" t="s">
        <v>1444</v>
      </c>
      <c r="D718" s="193">
        <v>0</v>
      </c>
      <c r="E718" s="193"/>
      <c r="F718" s="148" t="str">
        <f t="shared" si="159"/>
        <v>-</v>
      </c>
    </row>
    <row r="719" spans="1:6" ht="12.75" customHeight="1" x14ac:dyDescent="0.25">
      <c r="A719" s="194">
        <v>64375</v>
      </c>
      <c r="B719" s="136" t="s">
        <v>1445</v>
      </c>
      <c r="C719" s="195" t="s">
        <v>1446</v>
      </c>
      <c r="D719" s="196">
        <v>0</v>
      </c>
      <c r="E719" s="196"/>
      <c r="F719" s="197" t="str">
        <f t="shared" si="159"/>
        <v>-</v>
      </c>
    </row>
    <row r="720" spans="1:6" ht="24" x14ac:dyDescent="0.25">
      <c r="A720" s="194">
        <v>64376</v>
      </c>
      <c r="B720" s="137" t="s">
        <v>1447</v>
      </c>
      <c r="C720" s="195" t="s">
        <v>1448</v>
      </c>
      <c r="D720" s="196">
        <v>0</v>
      </c>
      <c r="E720" s="196"/>
      <c r="F720" s="197" t="str">
        <f t="shared" si="159"/>
        <v>-</v>
      </c>
    </row>
    <row r="721" spans="1:6" ht="24" x14ac:dyDescent="0.25">
      <c r="A721" s="194">
        <v>64377</v>
      </c>
      <c r="B721" s="136" t="s">
        <v>2081</v>
      </c>
      <c r="C721" s="195" t="s">
        <v>1449</v>
      </c>
      <c r="D721" s="196">
        <v>0</v>
      </c>
      <c r="E721" s="196"/>
      <c r="F721" s="197" t="str">
        <f t="shared" si="159"/>
        <v>-</v>
      </c>
    </row>
    <row r="722" spans="1:6" x14ac:dyDescent="0.25">
      <c r="A722" s="194" t="s">
        <v>2082</v>
      </c>
      <c r="B722" s="136" t="s">
        <v>2083</v>
      </c>
      <c r="C722" s="195" t="s">
        <v>2082</v>
      </c>
      <c r="D722" s="196"/>
      <c r="E722" s="196"/>
      <c r="F722" s="197" t="str">
        <f t="shared" si="159"/>
        <v>-</v>
      </c>
    </row>
    <row r="723" spans="1:6" x14ac:dyDescent="0.25">
      <c r="A723" s="194" t="s">
        <v>2084</v>
      </c>
      <c r="B723" s="136" t="s">
        <v>2085</v>
      </c>
      <c r="C723" s="195" t="s">
        <v>2084</v>
      </c>
      <c r="D723" s="196"/>
      <c r="E723" s="196"/>
      <c r="F723" s="197" t="str">
        <f t="shared" si="159"/>
        <v>-</v>
      </c>
    </row>
    <row r="724" spans="1:6" ht="12.75" customHeight="1" x14ac:dyDescent="0.25">
      <c r="A724" s="194">
        <v>65264</v>
      </c>
      <c r="B724" s="136" t="s">
        <v>1450</v>
      </c>
      <c r="C724" s="195" t="s">
        <v>1451</v>
      </c>
      <c r="D724" s="196">
        <v>0</v>
      </c>
      <c r="E724" s="196"/>
      <c r="F724" s="197" t="str">
        <f t="shared" si="159"/>
        <v>-</v>
      </c>
    </row>
    <row r="725" spans="1:6" ht="12.75" customHeight="1" x14ac:dyDescent="0.25">
      <c r="A725" s="194">
        <v>65265</v>
      </c>
      <c r="B725" s="136" t="s">
        <v>1452</v>
      </c>
      <c r="C725" s="195" t="s">
        <v>1453</v>
      </c>
      <c r="D725" s="196">
        <v>0</v>
      </c>
      <c r="E725" s="196"/>
      <c r="F725" s="197" t="str">
        <f t="shared" si="159"/>
        <v>-</v>
      </c>
    </row>
    <row r="726" spans="1:6" ht="12.75" customHeight="1" x14ac:dyDescent="0.25">
      <c r="A726" s="194" t="s">
        <v>1454</v>
      </c>
      <c r="B726" s="136" t="s">
        <v>1455</v>
      </c>
      <c r="C726" s="195" t="s">
        <v>1454</v>
      </c>
      <c r="D726" s="196">
        <v>0</v>
      </c>
      <c r="E726" s="196"/>
      <c r="F726" s="197" t="str">
        <f t="shared" si="159"/>
        <v>-</v>
      </c>
    </row>
    <row r="727" spans="1:6" ht="24" x14ac:dyDescent="0.25">
      <c r="A727" s="194">
        <v>66341</v>
      </c>
      <c r="B727" s="136" t="s">
        <v>1456</v>
      </c>
      <c r="C727" s="195">
        <v>66341</v>
      </c>
      <c r="D727" s="196">
        <v>0</v>
      </c>
      <c r="E727" s="196"/>
      <c r="F727" s="197" t="str">
        <f t="shared" si="159"/>
        <v>-</v>
      </c>
    </row>
    <row r="728" spans="1:6" ht="24" x14ac:dyDescent="0.25">
      <c r="A728" s="194">
        <v>66342</v>
      </c>
      <c r="B728" s="136" t="s">
        <v>1457</v>
      </c>
      <c r="C728" s="195">
        <v>66342</v>
      </c>
      <c r="D728" s="196">
        <v>0</v>
      </c>
      <c r="E728" s="196"/>
      <c r="F728" s="197" t="str">
        <f t="shared" si="159"/>
        <v>-</v>
      </c>
    </row>
    <row r="729" spans="1:6" ht="24" x14ac:dyDescent="0.25">
      <c r="A729" s="194">
        <v>66343</v>
      </c>
      <c r="B729" s="136" t="s">
        <v>1458</v>
      </c>
      <c r="C729" s="195">
        <v>66343</v>
      </c>
      <c r="D729" s="196">
        <v>0</v>
      </c>
      <c r="E729" s="196"/>
      <c r="F729" s="197" t="str">
        <f t="shared" si="159"/>
        <v>-</v>
      </c>
    </row>
    <row r="730" spans="1:6" ht="24" x14ac:dyDescent="0.25">
      <c r="A730" s="194">
        <v>66344</v>
      </c>
      <c r="B730" s="136" t="s">
        <v>2086</v>
      </c>
      <c r="C730" s="195">
        <v>66344</v>
      </c>
      <c r="D730" s="196"/>
      <c r="E730" s="196"/>
      <c r="F730" s="197" t="str">
        <f t="shared" si="159"/>
        <v>-</v>
      </c>
    </row>
    <row r="731" spans="1:6" ht="24" x14ac:dyDescent="0.25">
      <c r="A731" s="194">
        <v>66345</v>
      </c>
      <c r="B731" s="136" t="s">
        <v>2087</v>
      </c>
      <c r="C731" s="195">
        <v>66345</v>
      </c>
      <c r="D731" s="196"/>
      <c r="E731" s="196"/>
      <c r="F731" s="197" t="str">
        <f t="shared" si="159"/>
        <v>-</v>
      </c>
    </row>
    <row r="732" spans="1:6" ht="12.75" customHeight="1" x14ac:dyDescent="0.25">
      <c r="A732" s="194">
        <v>31214</v>
      </c>
      <c r="B732" s="136" t="s">
        <v>1459</v>
      </c>
      <c r="C732" s="195" t="s">
        <v>1460</v>
      </c>
      <c r="D732" s="196">
        <v>0</v>
      </c>
      <c r="E732" s="196">
        <v>41452.94</v>
      </c>
      <c r="F732" s="197" t="str">
        <f t="shared" si="159"/>
        <v>-</v>
      </c>
    </row>
    <row r="733" spans="1:6" ht="12.75" customHeight="1" x14ac:dyDescent="0.25">
      <c r="A733" s="194">
        <v>31215</v>
      </c>
      <c r="B733" s="136" t="s">
        <v>1461</v>
      </c>
      <c r="C733" s="195" t="s">
        <v>1462</v>
      </c>
      <c r="D733" s="196">
        <v>0</v>
      </c>
      <c r="E733" s="196"/>
      <c r="F733" s="197" t="str">
        <f t="shared" si="159"/>
        <v>-</v>
      </c>
    </row>
    <row r="734" spans="1:6" ht="12.75" customHeight="1" x14ac:dyDescent="0.25">
      <c r="A734" s="194">
        <v>32121</v>
      </c>
      <c r="B734" s="136" t="s">
        <v>1463</v>
      </c>
      <c r="C734" s="195" t="s">
        <v>1464</v>
      </c>
      <c r="D734" s="196">
        <v>13324</v>
      </c>
      <c r="E734" s="196">
        <v>14118.49</v>
      </c>
      <c r="F734" s="197">
        <f t="shared" si="159"/>
        <v>105.962848994296</v>
      </c>
    </row>
    <row r="735" spans="1:6" ht="12.75" customHeight="1" x14ac:dyDescent="0.25">
      <c r="A735" s="190" t="s">
        <v>1465</v>
      </c>
      <c r="B735" s="134" t="s">
        <v>1466</v>
      </c>
      <c r="C735" s="191" t="s">
        <v>1465</v>
      </c>
      <c r="D735" s="193">
        <v>0</v>
      </c>
      <c r="E735" s="193"/>
      <c r="F735" s="148" t="str">
        <f t="shared" si="159"/>
        <v>-</v>
      </c>
    </row>
    <row r="736" spans="1:6" ht="12.75" customHeight="1" x14ac:dyDescent="0.25">
      <c r="A736" s="190" t="s">
        <v>1467</v>
      </c>
      <c r="B736" s="134" t="s">
        <v>120</v>
      </c>
      <c r="C736" s="191" t="s">
        <v>1467</v>
      </c>
      <c r="D736" s="193">
        <v>240</v>
      </c>
      <c r="E736" s="193">
        <v>185.46</v>
      </c>
      <c r="F736" s="148">
        <f t="shared" si="159"/>
        <v>77.275000000000006</v>
      </c>
    </row>
    <row r="737" spans="1:6" ht="12.75" customHeight="1" x14ac:dyDescent="0.25">
      <c r="A737" s="190" t="s">
        <v>1468</v>
      </c>
      <c r="B737" s="134" t="s">
        <v>1469</v>
      </c>
      <c r="C737" s="191" t="s">
        <v>1468</v>
      </c>
      <c r="D737" s="193">
        <v>0</v>
      </c>
      <c r="E737" s="193"/>
      <c r="F737" s="148" t="str">
        <f t="shared" si="159"/>
        <v>-</v>
      </c>
    </row>
    <row r="738" spans="1:6" ht="12.75" customHeight="1" x14ac:dyDescent="0.25">
      <c r="A738" s="190" t="s">
        <v>1470</v>
      </c>
      <c r="B738" s="134" t="s">
        <v>1471</v>
      </c>
      <c r="C738" s="191" t="s">
        <v>1470</v>
      </c>
      <c r="D738" s="193">
        <v>0</v>
      </c>
      <c r="E738" s="193"/>
      <c r="F738" s="148" t="str">
        <f t="shared" si="159"/>
        <v>-</v>
      </c>
    </row>
    <row r="739" spans="1:6" ht="12.75" customHeight="1" x14ac:dyDescent="0.25">
      <c r="A739" s="194" t="s">
        <v>1472</v>
      </c>
      <c r="B739" s="136" t="s">
        <v>1473</v>
      </c>
      <c r="C739" s="195" t="s">
        <v>1472</v>
      </c>
      <c r="D739" s="196">
        <v>0</v>
      </c>
      <c r="E739" s="196"/>
      <c r="F739" s="197" t="str">
        <f t="shared" si="159"/>
        <v>-</v>
      </c>
    </row>
    <row r="740" spans="1:6" ht="12.75" customHeight="1" x14ac:dyDescent="0.25">
      <c r="A740" s="194" t="s">
        <v>1474</v>
      </c>
      <c r="B740" s="136" t="s">
        <v>1475</v>
      </c>
      <c r="C740" s="195" t="s">
        <v>1474</v>
      </c>
      <c r="D740" s="196">
        <v>0</v>
      </c>
      <c r="E740" s="196"/>
      <c r="F740" s="197" t="str">
        <f t="shared" si="159"/>
        <v>-</v>
      </c>
    </row>
    <row r="741" spans="1:6" ht="12.75" customHeight="1" x14ac:dyDescent="0.25">
      <c r="A741" s="194">
        <v>32911</v>
      </c>
      <c r="B741" s="136" t="s">
        <v>1476</v>
      </c>
      <c r="C741" s="195" t="s">
        <v>1477</v>
      </c>
      <c r="D741" s="196">
        <v>0</v>
      </c>
      <c r="E741" s="196"/>
      <c r="F741" s="197" t="str">
        <f t="shared" ref="F741:F995" si="161">IF(D741&lt;&gt;0,IF(E741/D741&gt;=100,"&gt;&gt;100",E741/D741*100),"-")</f>
        <v>-</v>
      </c>
    </row>
    <row r="742" spans="1:6" ht="12.75" customHeight="1" x14ac:dyDescent="0.25">
      <c r="A742" s="194" t="s">
        <v>1478</v>
      </c>
      <c r="B742" s="136" t="s">
        <v>1479</v>
      </c>
      <c r="C742" s="195" t="s">
        <v>1478</v>
      </c>
      <c r="D742" s="196">
        <v>0</v>
      </c>
      <c r="E742" s="196">
        <v>1750.76</v>
      </c>
      <c r="F742" s="197" t="str">
        <f t="shared" si="161"/>
        <v>-</v>
      </c>
    </row>
    <row r="743" spans="1:6" ht="12.75" customHeight="1" x14ac:dyDescent="0.25">
      <c r="A743" s="194" t="s">
        <v>2088</v>
      </c>
      <c r="B743" s="136" t="s">
        <v>2089</v>
      </c>
      <c r="C743" s="195" t="s">
        <v>2088</v>
      </c>
      <c r="D743" s="196"/>
      <c r="E743" s="196"/>
      <c r="F743" s="197" t="str">
        <f t="shared" si="161"/>
        <v>-</v>
      </c>
    </row>
    <row r="744" spans="1:6" ht="12.75" customHeight="1" x14ac:dyDescent="0.25">
      <c r="A744" s="194" t="s">
        <v>2090</v>
      </c>
      <c r="B744" s="136" t="s">
        <v>2091</v>
      </c>
      <c r="C744" s="195" t="s">
        <v>2090</v>
      </c>
      <c r="D744" s="196"/>
      <c r="E744" s="196"/>
      <c r="F744" s="197" t="str">
        <f t="shared" si="161"/>
        <v>-</v>
      </c>
    </row>
    <row r="745" spans="1:6" ht="12.75" customHeight="1" x14ac:dyDescent="0.25">
      <c r="A745" s="194">
        <v>34111</v>
      </c>
      <c r="B745" s="136" t="s">
        <v>1480</v>
      </c>
      <c r="C745" s="195" t="s">
        <v>1481</v>
      </c>
      <c r="D745" s="196">
        <v>0</v>
      </c>
      <c r="E745" s="196"/>
      <c r="F745" s="197" t="str">
        <f t="shared" si="161"/>
        <v>-</v>
      </c>
    </row>
    <row r="746" spans="1:6" ht="12.75" customHeight="1" x14ac:dyDescent="0.25">
      <c r="A746" s="194">
        <v>34112</v>
      </c>
      <c r="B746" s="136" t="s">
        <v>1482</v>
      </c>
      <c r="C746" s="195" t="s">
        <v>1483</v>
      </c>
      <c r="D746" s="196">
        <v>0</v>
      </c>
      <c r="E746" s="196"/>
      <c r="F746" s="197" t="str">
        <f t="shared" si="161"/>
        <v>-</v>
      </c>
    </row>
    <row r="747" spans="1:6" ht="12.75" customHeight="1" x14ac:dyDescent="0.25">
      <c r="A747" s="194">
        <v>34121</v>
      </c>
      <c r="B747" s="136" t="s">
        <v>1484</v>
      </c>
      <c r="C747" s="195" t="s">
        <v>1485</v>
      </c>
      <c r="D747" s="196">
        <v>0</v>
      </c>
      <c r="E747" s="196"/>
      <c r="F747" s="197" t="str">
        <f t="shared" si="161"/>
        <v>-</v>
      </c>
    </row>
    <row r="748" spans="1:6" ht="12.75" customHeight="1" x14ac:dyDescent="0.25">
      <c r="A748" s="194">
        <v>34122</v>
      </c>
      <c r="B748" s="136" t="s">
        <v>1486</v>
      </c>
      <c r="C748" s="195" t="s">
        <v>1487</v>
      </c>
      <c r="D748" s="196">
        <v>0</v>
      </c>
      <c r="E748" s="196"/>
      <c r="F748" s="197" t="str">
        <f t="shared" si="161"/>
        <v>-</v>
      </c>
    </row>
    <row r="749" spans="1:6" ht="12.75" customHeight="1" x14ac:dyDescent="0.25">
      <c r="A749" s="194">
        <v>34131</v>
      </c>
      <c r="B749" s="136" t="s">
        <v>1488</v>
      </c>
      <c r="C749" s="195" t="s">
        <v>1489</v>
      </c>
      <c r="D749" s="196">
        <v>0</v>
      </c>
      <c r="E749" s="196"/>
      <c r="F749" s="197" t="str">
        <f t="shared" si="161"/>
        <v>-</v>
      </c>
    </row>
    <row r="750" spans="1:6" ht="12.75" customHeight="1" x14ac:dyDescent="0.25">
      <c r="A750" s="194">
        <v>34132</v>
      </c>
      <c r="B750" s="136" t="s">
        <v>1490</v>
      </c>
      <c r="C750" s="195" t="s">
        <v>1491</v>
      </c>
      <c r="D750" s="196">
        <v>0</v>
      </c>
      <c r="E750" s="196"/>
      <c r="F750" s="197" t="str">
        <f t="shared" si="161"/>
        <v>-</v>
      </c>
    </row>
    <row r="751" spans="1:6" ht="12.75" customHeight="1" x14ac:dyDescent="0.25">
      <c r="A751" s="194">
        <v>34191</v>
      </c>
      <c r="B751" s="136" t="s">
        <v>1492</v>
      </c>
      <c r="C751" s="195" t="s">
        <v>1493</v>
      </c>
      <c r="D751" s="196">
        <v>0</v>
      </c>
      <c r="E751" s="196"/>
      <c r="F751" s="197" t="str">
        <f t="shared" si="161"/>
        <v>-</v>
      </c>
    </row>
    <row r="752" spans="1:6" ht="12.75" customHeight="1" x14ac:dyDescent="0.25">
      <c r="A752" s="194">
        <v>34192</v>
      </c>
      <c r="B752" s="136" t="s">
        <v>1494</v>
      </c>
      <c r="C752" s="195" t="s">
        <v>1495</v>
      </c>
      <c r="D752" s="196">
        <v>0</v>
      </c>
      <c r="E752" s="196"/>
      <c r="F752" s="197" t="str">
        <f t="shared" si="161"/>
        <v>-</v>
      </c>
    </row>
    <row r="753" spans="1:6" ht="12.75" customHeight="1" x14ac:dyDescent="0.25">
      <c r="A753" s="194">
        <v>34213</v>
      </c>
      <c r="B753" s="136" t="s">
        <v>1496</v>
      </c>
      <c r="C753" s="195" t="s">
        <v>1497</v>
      </c>
      <c r="D753" s="196">
        <v>0</v>
      </c>
      <c r="E753" s="196"/>
      <c r="F753" s="197" t="str">
        <f t="shared" si="161"/>
        <v>-</v>
      </c>
    </row>
    <row r="754" spans="1:6" ht="12.75" customHeight="1" x14ac:dyDescent="0.25">
      <c r="A754" s="190">
        <v>34214</v>
      </c>
      <c r="B754" s="134" t="s">
        <v>1498</v>
      </c>
      <c r="C754" s="191" t="s">
        <v>1499</v>
      </c>
      <c r="D754" s="193">
        <v>0</v>
      </c>
      <c r="E754" s="193"/>
      <c r="F754" s="148" t="str">
        <f t="shared" si="161"/>
        <v>-</v>
      </c>
    </row>
    <row r="755" spans="1:6" ht="12.75" customHeight="1" x14ac:dyDescent="0.25">
      <c r="A755" s="190">
        <v>34215</v>
      </c>
      <c r="B755" s="134" t="s">
        <v>1500</v>
      </c>
      <c r="C755" s="191" t="s">
        <v>1501</v>
      </c>
      <c r="D755" s="193">
        <v>0</v>
      </c>
      <c r="E755" s="193"/>
      <c r="F755" s="148" t="str">
        <f t="shared" si="161"/>
        <v>-</v>
      </c>
    </row>
    <row r="756" spans="1:6" ht="12.75" customHeight="1" x14ac:dyDescent="0.25">
      <c r="A756" s="190">
        <v>34216</v>
      </c>
      <c r="B756" s="134" t="s">
        <v>1502</v>
      </c>
      <c r="C756" s="191" t="s">
        <v>1503</v>
      </c>
      <c r="D756" s="193">
        <v>0</v>
      </c>
      <c r="E756" s="193"/>
      <c r="F756" s="148" t="str">
        <f t="shared" si="161"/>
        <v>-</v>
      </c>
    </row>
    <row r="757" spans="1:6" ht="12.75" customHeight="1" x14ac:dyDescent="0.25">
      <c r="A757" s="190">
        <v>34222</v>
      </c>
      <c r="B757" s="134" t="s">
        <v>1504</v>
      </c>
      <c r="C757" s="191" t="s">
        <v>1505</v>
      </c>
      <c r="D757" s="193">
        <v>0</v>
      </c>
      <c r="E757" s="193"/>
      <c r="F757" s="148" t="str">
        <f t="shared" si="161"/>
        <v>-</v>
      </c>
    </row>
    <row r="758" spans="1:6" ht="12.75" customHeight="1" x14ac:dyDescent="0.25">
      <c r="A758" s="190">
        <v>34223</v>
      </c>
      <c r="B758" s="134" t="s">
        <v>1506</v>
      </c>
      <c r="C758" s="191" t="s">
        <v>1507</v>
      </c>
      <c r="D758" s="193">
        <v>0</v>
      </c>
      <c r="E758" s="193"/>
      <c r="F758" s="148" t="str">
        <f t="shared" si="161"/>
        <v>-</v>
      </c>
    </row>
    <row r="759" spans="1:6" ht="24" x14ac:dyDescent="0.25">
      <c r="A759" s="190">
        <v>34224</v>
      </c>
      <c r="B759" s="134" t="s">
        <v>1508</v>
      </c>
      <c r="C759" s="191" t="s">
        <v>1509</v>
      </c>
      <c r="D759" s="193">
        <v>0</v>
      </c>
      <c r="E759" s="193"/>
      <c r="F759" s="148" t="str">
        <f t="shared" si="161"/>
        <v>-</v>
      </c>
    </row>
    <row r="760" spans="1:6" ht="24" x14ac:dyDescent="0.25">
      <c r="A760" s="190">
        <v>34233</v>
      </c>
      <c r="B760" s="134" t="s">
        <v>1510</v>
      </c>
      <c r="C760" s="191" t="s">
        <v>1511</v>
      </c>
      <c r="D760" s="193">
        <v>0</v>
      </c>
      <c r="E760" s="193"/>
      <c r="F760" s="148" t="str">
        <f t="shared" si="161"/>
        <v>-</v>
      </c>
    </row>
    <row r="761" spans="1:6" ht="24" x14ac:dyDescent="0.25">
      <c r="A761" s="190">
        <v>34234</v>
      </c>
      <c r="B761" s="135" t="s">
        <v>1512</v>
      </c>
      <c r="C761" s="191" t="s">
        <v>1513</v>
      </c>
      <c r="D761" s="193">
        <v>0</v>
      </c>
      <c r="E761" s="193"/>
      <c r="F761" s="148" t="str">
        <f t="shared" si="161"/>
        <v>-</v>
      </c>
    </row>
    <row r="762" spans="1:6" ht="24" x14ac:dyDescent="0.25">
      <c r="A762" s="190">
        <v>34235</v>
      </c>
      <c r="B762" s="135" t="s">
        <v>1514</v>
      </c>
      <c r="C762" s="191" t="s">
        <v>1515</v>
      </c>
      <c r="D762" s="193">
        <v>0</v>
      </c>
      <c r="E762" s="193"/>
      <c r="F762" s="148" t="str">
        <f t="shared" si="161"/>
        <v>-</v>
      </c>
    </row>
    <row r="763" spans="1:6" ht="12.75" customHeight="1" x14ac:dyDescent="0.25">
      <c r="A763" s="190">
        <v>34236</v>
      </c>
      <c r="B763" s="134" t="s">
        <v>1516</v>
      </c>
      <c r="C763" s="191" t="s">
        <v>1517</v>
      </c>
      <c r="D763" s="193">
        <v>0</v>
      </c>
      <c r="E763" s="193"/>
      <c r="F763" s="148" t="str">
        <f t="shared" si="161"/>
        <v>-</v>
      </c>
    </row>
    <row r="764" spans="1:6" ht="12.75" customHeight="1" x14ac:dyDescent="0.25">
      <c r="A764" s="190">
        <v>34237</v>
      </c>
      <c r="B764" s="134" t="s">
        <v>1518</v>
      </c>
      <c r="C764" s="191" t="s">
        <v>1519</v>
      </c>
      <c r="D764" s="193">
        <v>0</v>
      </c>
      <c r="E764" s="193"/>
      <c r="F764" s="148" t="str">
        <f t="shared" si="161"/>
        <v>-</v>
      </c>
    </row>
    <row r="765" spans="1:6" ht="12.75" customHeight="1" x14ac:dyDescent="0.25">
      <c r="A765" s="190">
        <v>34238</v>
      </c>
      <c r="B765" s="134" t="s">
        <v>1520</v>
      </c>
      <c r="C765" s="191" t="s">
        <v>1521</v>
      </c>
      <c r="D765" s="193">
        <v>0</v>
      </c>
      <c r="E765" s="193"/>
      <c r="F765" s="148" t="str">
        <f t="shared" si="161"/>
        <v>-</v>
      </c>
    </row>
    <row r="766" spans="1:6" ht="24" x14ac:dyDescent="0.25">
      <c r="A766" s="190">
        <v>34273</v>
      </c>
      <c r="B766" s="134" t="s">
        <v>1522</v>
      </c>
      <c r="C766" s="191" t="s">
        <v>1523</v>
      </c>
      <c r="D766" s="193">
        <v>0</v>
      </c>
      <c r="E766" s="193"/>
      <c r="F766" s="148" t="str">
        <f t="shared" si="161"/>
        <v>-</v>
      </c>
    </row>
    <row r="767" spans="1:6" ht="12.75" customHeight="1" x14ac:dyDescent="0.25">
      <c r="A767" s="190">
        <v>34274</v>
      </c>
      <c r="B767" s="134" t="s">
        <v>1524</v>
      </c>
      <c r="C767" s="191" t="s">
        <v>1525</v>
      </c>
      <c r="D767" s="193">
        <v>0</v>
      </c>
      <c r="E767" s="193"/>
      <c r="F767" s="148" t="str">
        <f t="shared" si="161"/>
        <v>-</v>
      </c>
    </row>
    <row r="768" spans="1:6" ht="12.75" customHeight="1" x14ac:dyDescent="0.25">
      <c r="A768" s="190">
        <v>34275</v>
      </c>
      <c r="B768" s="134" t="s">
        <v>1526</v>
      </c>
      <c r="C768" s="191" t="s">
        <v>1527</v>
      </c>
      <c r="D768" s="193">
        <v>0</v>
      </c>
      <c r="E768" s="193"/>
      <c r="F768" s="148" t="str">
        <f t="shared" si="161"/>
        <v>-</v>
      </c>
    </row>
    <row r="769" spans="1:6" ht="12.75" customHeight="1" x14ac:dyDescent="0.25">
      <c r="A769" s="190">
        <v>34281</v>
      </c>
      <c r="B769" s="134" t="s">
        <v>1528</v>
      </c>
      <c r="C769" s="191" t="s">
        <v>1529</v>
      </c>
      <c r="D769" s="193">
        <v>0</v>
      </c>
      <c r="E769" s="193"/>
      <c r="F769" s="148" t="str">
        <f t="shared" si="161"/>
        <v>-</v>
      </c>
    </row>
    <row r="770" spans="1:6" ht="12.75" customHeight="1" x14ac:dyDescent="0.25">
      <c r="A770" s="194">
        <v>34282</v>
      </c>
      <c r="B770" s="136" t="s">
        <v>1530</v>
      </c>
      <c r="C770" s="195" t="s">
        <v>1531</v>
      </c>
      <c r="D770" s="196">
        <v>0</v>
      </c>
      <c r="E770" s="196"/>
      <c r="F770" s="197" t="str">
        <f t="shared" si="161"/>
        <v>-</v>
      </c>
    </row>
    <row r="771" spans="1:6" ht="12.75" customHeight="1" x14ac:dyDescent="0.25">
      <c r="A771" s="194">
        <v>34283</v>
      </c>
      <c r="B771" s="136" t="s">
        <v>1532</v>
      </c>
      <c r="C771" s="195" t="s">
        <v>1533</v>
      </c>
      <c r="D771" s="196">
        <v>0</v>
      </c>
      <c r="E771" s="196"/>
      <c r="F771" s="197" t="str">
        <f t="shared" si="161"/>
        <v>-</v>
      </c>
    </row>
    <row r="772" spans="1:6" ht="12.75" customHeight="1" x14ac:dyDescent="0.25">
      <c r="A772" s="194">
        <v>34284</v>
      </c>
      <c r="B772" s="136" t="s">
        <v>1534</v>
      </c>
      <c r="C772" s="195" t="s">
        <v>1535</v>
      </c>
      <c r="D772" s="196">
        <v>0</v>
      </c>
      <c r="E772" s="196"/>
      <c r="F772" s="197" t="str">
        <f t="shared" si="161"/>
        <v>-</v>
      </c>
    </row>
    <row r="773" spans="1:6" ht="12.75" customHeight="1" x14ac:dyDescent="0.25">
      <c r="A773" s="194">
        <v>34285</v>
      </c>
      <c r="B773" s="136" t="s">
        <v>1536</v>
      </c>
      <c r="C773" s="195" t="s">
        <v>1537</v>
      </c>
      <c r="D773" s="196">
        <v>0</v>
      </c>
      <c r="E773" s="196"/>
      <c r="F773" s="197" t="str">
        <f t="shared" si="161"/>
        <v>-</v>
      </c>
    </row>
    <row r="774" spans="1:6" ht="24" x14ac:dyDescent="0.25">
      <c r="A774" s="194">
        <v>34286</v>
      </c>
      <c r="B774" s="137" t="s">
        <v>1538</v>
      </c>
      <c r="C774" s="195" t="s">
        <v>1539</v>
      </c>
      <c r="D774" s="196">
        <v>0</v>
      </c>
      <c r="E774" s="196"/>
      <c r="F774" s="197" t="str">
        <f t="shared" si="161"/>
        <v>-</v>
      </c>
    </row>
    <row r="775" spans="1:6" x14ac:dyDescent="0.25">
      <c r="A775" s="194">
        <v>34287</v>
      </c>
      <c r="B775" s="136" t="s">
        <v>2092</v>
      </c>
      <c r="C775" s="195" t="s">
        <v>1540</v>
      </c>
      <c r="D775" s="196">
        <v>0</v>
      </c>
      <c r="E775" s="196"/>
      <c r="F775" s="197" t="str">
        <f t="shared" si="161"/>
        <v>-</v>
      </c>
    </row>
    <row r="776" spans="1:6" ht="12.75" customHeight="1" x14ac:dyDescent="0.25">
      <c r="A776" s="194">
        <v>34341</v>
      </c>
      <c r="B776" s="136" t="s">
        <v>1541</v>
      </c>
      <c r="C776" s="195" t="s">
        <v>1542</v>
      </c>
      <c r="D776" s="196">
        <v>0</v>
      </c>
      <c r="E776" s="196"/>
      <c r="F776" s="197" t="str">
        <f t="shared" si="161"/>
        <v>-</v>
      </c>
    </row>
    <row r="777" spans="1:6" ht="12.75" customHeight="1" x14ac:dyDescent="0.25">
      <c r="A777" s="194">
        <v>35231</v>
      </c>
      <c r="B777" s="136" t="s">
        <v>1543</v>
      </c>
      <c r="C777" s="195" t="s">
        <v>1544</v>
      </c>
      <c r="D777" s="196">
        <v>0</v>
      </c>
      <c r="E777" s="196"/>
      <c r="F777" s="197" t="str">
        <f t="shared" si="161"/>
        <v>-</v>
      </c>
    </row>
    <row r="778" spans="1:6" ht="12.75" customHeight="1" x14ac:dyDescent="0.25">
      <c r="A778" s="194">
        <v>35232</v>
      </c>
      <c r="B778" s="136" t="s">
        <v>1545</v>
      </c>
      <c r="C778" s="195" t="s">
        <v>1546</v>
      </c>
      <c r="D778" s="196">
        <v>0</v>
      </c>
      <c r="E778" s="196"/>
      <c r="F778" s="197" t="str">
        <f t="shared" si="161"/>
        <v>-</v>
      </c>
    </row>
    <row r="779" spans="1:6" ht="12.75" customHeight="1" x14ac:dyDescent="0.25">
      <c r="A779" s="194">
        <v>36313</v>
      </c>
      <c r="B779" s="136" t="s">
        <v>1547</v>
      </c>
      <c r="C779" s="195" t="s">
        <v>1548</v>
      </c>
      <c r="D779" s="196">
        <v>0</v>
      </c>
      <c r="E779" s="196"/>
      <c r="F779" s="197" t="str">
        <f t="shared" si="161"/>
        <v>-</v>
      </c>
    </row>
    <row r="780" spans="1:6" ht="12.75" customHeight="1" x14ac:dyDescent="0.25">
      <c r="A780" s="194">
        <v>36314</v>
      </c>
      <c r="B780" s="136" t="s">
        <v>1549</v>
      </c>
      <c r="C780" s="195" t="s">
        <v>1550</v>
      </c>
      <c r="D780" s="196">
        <v>0</v>
      </c>
      <c r="E780" s="196"/>
      <c r="F780" s="197" t="str">
        <f t="shared" si="161"/>
        <v>-</v>
      </c>
    </row>
    <row r="781" spans="1:6" ht="12.75" customHeight="1" x14ac:dyDescent="0.25">
      <c r="A781" s="194">
        <v>36315</v>
      </c>
      <c r="B781" s="136" t="s">
        <v>1551</v>
      </c>
      <c r="C781" s="195" t="s">
        <v>1552</v>
      </c>
      <c r="D781" s="196">
        <v>0</v>
      </c>
      <c r="E781" s="196"/>
      <c r="F781" s="197" t="str">
        <f t="shared" si="161"/>
        <v>-</v>
      </c>
    </row>
    <row r="782" spans="1:6" ht="12.75" customHeight="1" x14ac:dyDescent="0.25">
      <c r="A782" s="194">
        <v>36316</v>
      </c>
      <c r="B782" s="136" t="s">
        <v>1553</v>
      </c>
      <c r="C782" s="195" t="s">
        <v>1554</v>
      </c>
      <c r="D782" s="196">
        <v>0</v>
      </c>
      <c r="E782" s="196"/>
      <c r="F782" s="197" t="str">
        <f t="shared" si="161"/>
        <v>-</v>
      </c>
    </row>
    <row r="783" spans="1:6" ht="12.75" customHeight="1" x14ac:dyDescent="0.25">
      <c r="A783" s="194">
        <v>36317</v>
      </c>
      <c r="B783" s="136" t="s">
        <v>1555</v>
      </c>
      <c r="C783" s="195" t="s">
        <v>1556</v>
      </c>
      <c r="D783" s="196">
        <v>0</v>
      </c>
      <c r="E783" s="196"/>
      <c r="F783" s="197" t="str">
        <f t="shared" si="161"/>
        <v>-</v>
      </c>
    </row>
    <row r="784" spans="1:6" ht="12.75" customHeight="1" x14ac:dyDescent="0.25">
      <c r="A784" s="194">
        <v>36318</v>
      </c>
      <c r="B784" s="136" t="s">
        <v>1557</v>
      </c>
      <c r="C784" s="195" t="s">
        <v>1558</v>
      </c>
      <c r="D784" s="196">
        <v>0</v>
      </c>
      <c r="E784" s="196"/>
      <c r="F784" s="197" t="str">
        <f t="shared" si="161"/>
        <v>-</v>
      </c>
    </row>
    <row r="785" spans="1:6" x14ac:dyDescent="0.25">
      <c r="A785" s="194">
        <v>36319</v>
      </c>
      <c r="B785" s="137" t="s">
        <v>2093</v>
      </c>
      <c r="C785" s="195" t="s">
        <v>1559</v>
      </c>
      <c r="D785" s="196">
        <v>0</v>
      </c>
      <c r="E785" s="196"/>
      <c r="F785" s="197" t="str">
        <f t="shared" si="161"/>
        <v>-</v>
      </c>
    </row>
    <row r="786" spans="1:6" ht="12.75" customHeight="1" x14ac:dyDescent="0.25">
      <c r="A786" s="194">
        <v>36323</v>
      </c>
      <c r="B786" s="136" t="s">
        <v>1560</v>
      </c>
      <c r="C786" s="195" t="s">
        <v>1561</v>
      </c>
      <c r="D786" s="196">
        <v>0</v>
      </c>
      <c r="E786" s="196"/>
      <c r="F786" s="197" t="str">
        <f t="shared" si="161"/>
        <v>-</v>
      </c>
    </row>
    <row r="787" spans="1:6" ht="12.75" customHeight="1" x14ac:dyDescent="0.25">
      <c r="A787" s="194">
        <v>36324</v>
      </c>
      <c r="B787" s="136" t="s">
        <v>1562</v>
      </c>
      <c r="C787" s="195" t="s">
        <v>1563</v>
      </c>
      <c r="D787" s="196">
        <v>0</v>
      </c>
      <c r="E787" s="196"/>
      <c r="F787" s="197" t="str">
        <f t="shared" si="161"/>
        <v>-</v>
      </c>
    </row>
    <row r="788" spans="1:6" ht="12.75" customHeight="1" x14ac:dyDescent="0.25">
      <c r="A788" s="194">
        <v>36325</v>
      </c>
      <c r="B788" s="136" t="s">
        <v>1564</v>
      </c>
      <c r="C788" s="195" t="s">
        <v>1565</v>
      </c>
      <c r="D788" s="196">
        <v>0</v>
      </c>
      <c r="E788" s="196"/>
      <c r="F788" s="197" t="str">
        <f t="shared" si="161"/>
        <v>-</v>
      </c>
    </row>
    <row r="789" spans="1:6" ht="12.75" customHeight="1" x14ac:dyDescent="0.25">
      <c r="A789" s="194">
        <v>36326</v>
      </c>
      <c r="B789" s="136" t="s">
        <v>1566</v>
      </c>
      <c r="C789" s="195" t="s">
        <v>1567</v>
      </c>
      <c r="D789" s="196">
        <v>0</v>
      </c>
      <c r="E789" s="196"/>
      <c r="F789" s="197" t="str">
        <f t="shared" si="161"/>
        <v>-</v>
      </c>
    </row>
    <row r="790" spans="1:6" ht="12.75" customHeight="1" x14ac:dyDescent="0.25">
      <c r="A790" s="194">
        <v>36327</v>
      </c>
      <c r="B790" s="136" t="s">
        <v>1568</v>
      </c>
      <c r="C790" s="195" t="s">
        <v>1569</v>
      </c>
      <c r="D790" s="196">
        <v>0</v>
      </c>
      <c r="E790" s="196"/>
      <c r="F790" s="197" t="str">
        <f t="shared" si="161"/>
        <v>-</v>
      </c>
    </row>
    <row r="791" spans="1:6" ht="24" x14ac:dyDescent="0.25">
      <c r="A791" s="194">
        <v>36328</v>
      </c>
      <c r="B791" s="136" t="s">
        <v>1570</v>
      </c>
      <c r="C791" s="195" t="s">
        <v>1571</v>
      </c>
      <c r="D791" s="196">
        <v>0</v>
      </c>
      <c r="E791" s="196"/>
      <c r="F791" s="197" t="str">
        <f t="shared" si="161"/>
        <v>-</v>
      </c>
    </row>
    <row r="792" spans="1:6" x14ac:dyDescent="0.25">
      <c r="A792" s="194">
        <v>36329</v>
      </c>
      <c r="B792" s="137" t="s">
        <v>2094</v>
      </c>
      <c r="C792" s="195" t="s">
        <v>1572</v>
      </c>
      <c r="D792" s="196">
        <v>0</v>
      </c>
      <c r="E792" s="196"/>
      <c r="F792" s="197" t="str">
        <f t="shared" si="161"/>
        <v>-</v>
      </c>
    </row>
    <row r="793" spans="1:6" ht="12.75" customHeight="1" x14ac:dyDescent="0.25">
      <c r="A793" s="194" t="s">
        <v>1573</v>
      </c>
      <c r="B793" s="137" t="s">
        <v>1574</v>
      </c>
      <c r="C793" s="195" t="s">
        <v>1573</v>
      </c>
      <c r="D793" s="196">
        <v>0</v>
      </c>
      <c r="E793" s="196"/>
      <c r="F793" s="197" t="str">
        <f t="shared" si="161"/>
        <v>-</v>
      </c>
    </row>
    <row r="794" spans="1:6" ht="12.75" customHeight="1" x14ac:dyDescent="0.25">
      <c r="A794" s="194" t="s">
        <v>1575</v>
      </c>
      <c r="B794" s="137" t="s">
        <v>1576</v>
      </c>
      <c r="C794" s="195" t="s">
        <v>1575</v>
      </c>
      <c r="D794" s="196">
        <v>0</v>
      </c>
      <c r="E794" s="196"/>
      <c r="F794" s="197" t="str">
        <f t="shared" si="161"/>
        <v>-</v>
      </c>
    </row>
    <row r="795" spans="1:6" ht="12.75" customHeight="1" x14ac:dyDescent="0.25">
      <c r="A795" s="194" t="s">
        <v>1577</v>
      </c>
      <c r="B795" s="137" t="s">
        <v>1578</v>
      </c>
      <c r="C795" s="195" t="s">
        <v>1577</v>
      </c>
      <c r="D795" s="196">
        <v>0</v>
      </c>
      <c r="E795" s="196"/>
      <c r="F795" s="197" t="str">
        <f t="shared" si="161"/>
        <v>-</v>
      </c>
    </row>
    <row r="796" spans="1:6" ht="12.75" customHeight="1" x14ac:dyDescent="0.25">
      <c r="A796" s="194" t="s">
        <v>1579</v>
      </c>
      <c r="B796" s="137" t="s">
        <v>1580</v>
      </c>
      <c r="C796" s="195" t="s">
        <v>1579</v>
      </c>
      <c r="D796" s="196">
        <v>0</v>
      </c>
      <c r="E796" s="196"/>
      <c r="F796" s="197" t="str">
        <f t="shared" si="161"/>
        <v>-</v>
      </c>
    </row>
    <row r="797" spans="1:6" ht="24" x14ac:dyDescent="0.25">
      <c r="A797" s="194" t="s">
        <v>1581</v>
      </c>
      <c r="B797" s="137" t="s">
        <v>1582</v>
      </c>
      <c r="C797" s="195" t="s">
        <v>1581</v>
      </c>
      <c r="D797" s="196">
        <v>0</v>
      </c>
      <c r="E797" s="196"/>
      <c r="F797" s="197" t="str">
        <f t="shared" si="161"/>
        <v>-</v>
      </c>
    </row>
    <row r="798" spans="1:6" ht="24" x14ac:dyDescent="0.25">
      <c r="A798" s="194" t="s">
        <v>1583</v>
      </c>
      <c r="B798" s="137" t="s">
        <v>2095</v>
      </c>
      <c r="C798" s="195" t="s">
        <v>1583</v>
      </c>
      <c r="D798" s="196">
        <v>0</v>
      </c>
      <c r="E798" s="196"/>
      <c r="F798" s="197" t="str">
        <f t="shared" si="161"/>
        <v>-</v>
      </c>
    </row>
    <row r="799" spans="1:6" ht="12.75" customHeight="1" x14ac:dyDescent="0.25">
      <c r="A799" s="194" t="s">
        <v>1584</v>
      </c>
      <c r="B799" s="137" t="s">
        <v>1585</v>
      </c>
      <c r="C799" s="195" t="s">
        <v>1584</v>
      </c>
      <c r="D799" s="196">
        <v>0</v>
      </c>
      <c r="E799" s="196"/>
      <c r="F799" s="197" t="str">
        <f t="shared" si="161"/>
        <v>-</v>
      </c>
    </row>
    <row r="800" spans="1:6" ht="24" x14ac:dyDescent="0.25">
      <c r="A800" s="194" t="s">
        <v>1586</v>
      </c>
      <c r="B800" s="137" t="s">
        <v>1587</v>
      </c>
      <c r="C800" s="195" t="s">
        <v>1586</v>
      </c>
      <c r="D800" s="196">
        <v>0</v>
      </c>
      <c r="E800" s="196"/>
      <c r="F800" s="197" t="str">
        <f t="shared" si="161"/>
        <v>-</v>
      </c>
    </row>
    <row r="801" spans="1:6" ht="12.75" customHeight="1" x14ac:dyDescent="0.25">
      <c r="A801" s="190" t="s">
        <v>1588</v>
      </c>
      <c r="B801" s="135" t="s">
        <v>1589</v>
      </c>
      <c r="C801" s="191" t="s">
        <v>1588</v>
      </c>
      <c r="D801" s="193">
        <v>0</v>
      </c>
      <c r="E801" s="193"/>
      <c r="F801" s="148" t="str">
        <f t="shared" si="161"/>
        <v>-</v>
      </c>
    </row>
    <row r="802" spans="1:6" ht="12.75" customHeight="1" x14ac:dyDescent="0.25">
      <c r="A802" s="190" t="s">
        <v>1590</v>
      </c>
      <c r="B802" s="135" t="s">
        <v>1591</v>
      </c>
      <c r="C802" s="191" t="s">
        <v>1590</v>
      </c>
      <c r="D802" s="193">
        <v>0</v>
      </c>
      <c r="E802" s="193"/>
      <c r="F802" s="148" t="str">
        <f t="shared" si="161"/>
        <v>-</v>
      </c>
    </row>
    <row r="803" spans="1:6" ht="24" x14ac:dyDescent="0.25">
      <c r="A803" s="190" t="s">
        <v>1592</v>
      </c>
      <c r="B803" s="135" t="s">
        <v>2096</v>
      </c>
      <c r="C803" s="191" t="s">
        <v>1592</v>
      </c>
      <c r="D803" s="193">
        <v>0</v>
      </c>
      <c r="E803" s="193"/>
      <c r="F803" s="148" t="str">
        <f t="shared" si="161"/>
        <v>-</v>
      </c>
    </row>
    <row r="804" spans="1:6" ht="24" x14ac:dyDescent="0.25">
      <c r="A804" s="194" t="s">
        <v>1593</v>
      </c>
      <c r="B804" s="137" t="s">
        <v>1594</v>
      </c>
      <c r="C804" s="195" t="s">
        <v>1593</v>
      </c>
      <c r="D804" s="196">
        <v>0</v>
      </c>
      <c r="E804" s="196"/>
      <c r="F804" s="197" t="str">
        <f t="shared" si="161"/>
        <v>-</v>
      </c>
    </row>
    <row r="805" spans="1:6" ht="24" x14ac:dyDescent="0.25">
      <c r="A805" s="194" t="s">
        <v>1595</v>
      </c>
      <c r="B805" s="137" t="s">
        <v>2097</v>
      </c>
      <c r="C805" s="195" t="s">
        <v>1595</v>
      </c>
      <c r="D805" s="196">
        <v>0</v>
      </c>
      <c r="E805" s="196"/>
      <c r="F805" s="197" t="str">
        <f t="shared" si="161"/>
        <v>-</v>
      </c>
    </row>
    <row r="806" spans="1:6" ht="24" x14ac:dyDescent="0.25">
      <c r="A806" s="194">
        <v>36511</v>
      </c>
      <c r="B806" s="137" t="s">
        <v>2098</v>
      </c>
      <c r="C806" s="195">
        <v>36511</v>
      </c>
      <c r="D806" s="196">
        <v>0</v>
      </c>
      <c r="E806" s="196"/>
      <c r="F806" s="197" t="str">
        <f t="shared" si="161"/>
        <v>-</v>
      </c>
    </row>
    <row r="807" spans="1:6" ht="24" x14ac:dyDescent="0.25">
      <c r="A807" s="194" t="s">
        <v>2099</v>
      </c>
      <c r="B807" s="137" t="s">
        <v>2100</v>
      </c>
      <c r="C807" s="195" t="s">
        <v>2099</v>
      </c>
      <c r="D807" s="196">
        <v>0</v>
      </c>
      <c r="E807" s="196"/>
      <c r="F807" s="197" t="str">
        <f t="shared" si="161"/>
        <v>-</v>
      </c>
    </row>
    <row r="808" spans="1:6" ht="24" x14ac:dyDescent="0.25">
      <c r="A808" s="194" t="s">
        <v>2101</v>
      </c>
      <c r="B808" s="137" t="s">
        <v>2102</v>
      </c>
      <c r="C808" s="195" t="s">
        <v>2101</v>
      </c>
      <c r="D808" s="196">
        <v>0</v>
      </c>
      <c r="E808" s="196"/>
      <c r="F808" s="197" t="str">
        <f t="shared" si="161"/>
        <v>-</v>
      </c>
    </row>
    <row r="809" spans="1:6" ht="24" x14ac:dyDescent="0.25">
      <c r="A809" s="194" t="s">
        <v>2103</v>
      </c>
      <c r="B809" s="137" t="s">
        <v>2104</v>
      </c>
      <c r="C809" s="195" t="s">
        <v>2103</v>
      </c>
      <c r="D809" s="196">
        <v>0</v>
      </c>
      <c r="E809" s="196"/>
      <c r="F809" s="197" t="str">
        <f t="shared" si="161"/>
        <v>-</v>
      </c>
    </row>
    <row r="810" spans="1:6" ht="24" x14ac:dyDescent="0.25">
      <c r="A810" s="194" t="s">
        <v>2105</v>
      </c>
      <c r="B810" s="137" t="s">
        <v>2106</v>
      </c>
      <c r="C810" s="195" t="s">
        <v>2105</v>
      </c>
      <c r="D810" s="196">
        <v>0</v>
      </c>
      <c r="E810" s="196"/>
      <c r="F810" s="197" t="str">
        <f t="shared" si="161"/>
        <v>-</v>
      </c>
    </row>
    <row r="811" spans="1:6" ht="24" x14ac:dyDescent="0.25">
      <c r="A811" s="194" t="s">
        <v>2107</v>
      </c>
      <c r="B811" s="137" t="s">
        <v>2108</v>
      </c>
      <c r="C811" s="195" t="s">
        <v>2107</v>
      </c>
      <c r="D811" s="196">
        <v>0</v>
      </c>
      <c r="E811" s="196"/>
      <c r="F811" s="197" t="str">
        <f t="shared" si="161"/>
        <v>-</v>
      </c>
    </row>
    <row r="812" spans="1:6" x14ac:dyDescent="0.25">
      <c r="A812" s="194" t="s">
        <v>2109</v>
      </c>
      <c r="B812" s="137" t="s">
        <v>2110</v>
      </c>
      <c r="C812" s="195" t="s">
        <v>2109</v>
      </c>
      <c r="D812" s="196">
        <v>0</v>
      </c>
      <c r="E812" s="196"/>
      <c r="F812" s="197" t="str">
        <f t="shared" si="161"/>
        <v>-</v>
      </c>
    </row>
    <row r="813" spans="1:6" x14ac:dyDescent="0.25">
      <c r="A813" s="194" t="s">
        <v>2111</v>
      </c>
      <c r="B813" s="137" t="s">
        <v>2112</v>
      </c>
      <c r="C813" s="195" t="s">
        <v>2111</v>
      </c>
      <c r="D813" s="196">
        <v>0</v>
      </c>
      <c r="E813" s="196"/>
      <c r="F813" s="197" t="str">
        <f t="shared" si="161"/>
        <v>-</v>
      </c>
    </row>
    <row r="814" spans="1:6" x14ac:dyDescent="0.25">
      <c r="A814" s="194" t="s">
        <v>2113</v>
      </c>
      <c r="B814" s="137" t="s">
        <v>2114</v>
      </c>
      <c r="C814" s="195" t="s">
        <v>2113</v>
      </c>
      <c r="D814" s="196">
        <v>0</v>
      </c>
      <c r="E814" s="196"/>
      <c r="F814" s="197" t="str">
        <f t="shared" si="161"/>
        <v>-</v>
      </c>
    </row>
    <row r="815" spans="1:6" ht="24" x14ac:dyDescent="0.25">
      <c r="A815" s="194" t="s">
        <v>1596</v>
      </c>
      <c r="B815" s="137" t="s">
        <v>1597</v>
      </c>
      <c r="C815" s="195" t="s">
        <v>1596</v>
      </c>
      <c r="D815" s="196">
        <v>0</v>
      </c>
      <c r="E815" s="196"/>
      <c r="F815" s="197" t="str">
        <f t="shared" si="161"/>
        <v>-</v>
      </c>
    </row>
    <row r="816" spans="1:6" x14ac:dyDescent="0.25">
      <c r="A816" s="194" t="s">
        <v>1598</v>
      </c>
      <c r="B816" s="137" t="s">
        <v>2115</v>
      </c>
      <c r="C816" s="195" t="s">
        <v>1598</v>
      </c>
      <c r="D816" s="196">
        <v>0</v>
      </c>
      <c r="E816" s="196"/>
      <c r="F816" s="197" t="str">
        <f t="shared" si="161"/>
        <v>-</v>
      </c>
    </row>
    <row r="817" spans="1:6" ht="24" x14ac:dyDescent="0.25">
      <c r="A817" s="194" t="s">
        <v>1599</v>
      </c>
      <c r="B817" s="136" t="s">
        <v>2116</v>
      </c>
      <c r="C817" s="195" t="s">
        <v>1599</v>
      </c>
      <c r="D817" s="196">
        <v>0</v>
      </c>
      <c r="E817" s="196"/>
      <c r="F817" s="197" t="str">
        <f t="shared" si="161"/>
        <v>-</v>
      </c>
    </row>
    <row r="818" spans="1:6" ht="24" x14ac:dyDescent="0.25">
      <c r="A818" s="194" t="s">
        <v>1600</v>
      </c>
      <c r="B818" s="136" t="s">
        <v>1601</v>
      </c>
      <c r="C818" s="195" t="s">
        <v>1600</v>
      </c>
      <c r="D818" s="196">
        <v>0</v>
      </c>
      <c r="E818" s="196"/>
      <c r="F818" s="197" t="str">
        <f t="shared" si="161"/>
        <v>-</v>
      </c>
    </row>
    <row r="819" spans="1:6" ht="24" x14ac:dyDescent="0.25">
      <c r="A819" s="194" t="s">
        <v>1602</v>
      </c>
      <c r="B819" s="136" t="s">
        <v>1603</v>
      </c>
      <c r="C819" s="195" t="s">
        <v>1602</v>
      </c>
      <c r="D819" s="196">
        <v>0</v>
      </c>
      <c r="E819" s="196"/>
      <c r="F819" s="197" t="str">
        <f t="shared" si="161"/>
        <v>-</v>
      </c>
    </row>
    <row r="820" spans="1:6" ht="24" x14ac:dyDescent="0.25">
      <c r="A820" s="194" t="s">
        <v>1604</v>
      </c>
      <c r="B820" s="136" t="s">
        <v>1605</v>
      </c>
      <c r="C820" s="195" t="s">
        <v>1604</v>
      </c>
      <c r="D820" s="196">
        <v>0</v>
      </c>
      <c r="E820" s="196"/>
      <c r="F820" s="197" t="str">
        <f t="shared" si="161"/>
        <v>-</v>
      </c>
    </row>
    <row r="821" spans="1:6" ht="12.75" customHeight="1" x14ac:dyDescent="0.25">
      <c r="A821" s="190" t="s">
        <v>1606</v>
      </c>
      <c r="B821" s="134" t="s">
        <v>1607</v>
      </c>
      <c r="C821" s="191" t="s">
        <v>1606</v>
      </c>
      <c r="D821" s="193">
        <v>0</v>
      </c>
      <c r="E821" s="193"/>
      <c r="F821" s="148" t="str">
        <f t="shared" si="161"/>
        <v>-</v>
      </c>
    </row>
    <row r="822" spans="1:6" ht="12.75" customHeight="1" x14ac:dyDescent="0.25">
      <c r="A822" s="190" t="s">
        <v>1608</v>
      </c>
      <c r="B822" s="134" t="s">
        <v>1609</v>
      </c>
      <c r="C822" s="191" t="s">
        <v>1608</v>
      </c>
      <c r="D822" s="193">
        <v>0</v>
      </c>
      <c r="E822" s="193"/>
      <c r="F822" s="148" t="str">
        <f t="shared" si="161"/>
        <v>-</v>
      </c>
    </row>
    <row r="823" spans="1:6" ht="12.75" customHeight="1" x14ac:dyDescent="0.25">
      <c r="A823" s="190" t="s">
        <v>1610</v>
      </c>
      <c r="B823" s="134" t="s">
        <v>1611</v>
      </c>
      <c r="C823" s="191" t="s">
        <v>1610</v>
      </c>
      <c r="D823" s="193">
        <v>0</v>
      </c>
      <c r="E823" s="193"/>
      <c r="F823" s="148" t="str">
        <f t="shared" si="161"/>
        <v>-</v>
      </c>
    </row>
    <row r="824" spans="1:6" ht="24" x14ac:dyDescent="0.25">
      <c r="A824" s="194" t="s">
        <v>1612</v>
      </c>
      <c r="B824" s="136" t="s">
        <v>1613</v>
      </c>
      <c r="C824" s="195" t="s">
        <v>1612</v>
      </c>
      <c r="D824" s="196">
        <v>0</v>
      </c>
      <c r="E824" s="196"/>
      <c r="F824" s="197" t="str">
        <f t="shared" si="161"/>
        <v>-</v>
      </c>
    </row>
    <row r="825" spans="1:6" ht="24" x14ac:dyDescent="0.25">
      <c r="A825" s="194" t="s">
        <v>1614</v>
      </c>
      <c r="B825" s="136" t="s">
        <v>2117</v>
      </c>
      <c r="C825" s="195" t="s">
        <v>1614</v>
      </c>
      <c r="D825" s="196">
        <v>0</v>
      </c>
      <c r="E825" s="196"/>
      <c r="F825" s="197" t="str">
        <f t="shared" si="161"/>
        <v>-</v>
      </c>
    </row>
    <row r="826" spans="1:6" ht="24" x14ac:dyDescent="0.25">
      <c r="A826" s="194" t="s">
        <v>1615</v>
      </c>
      <c r="B826" s="136" t="s">
        <v>2118</v>
      </c>
      <c r="C826" s="195" t="s">
        <v>1615</v>
      </c>
      <c r="D826" s="196">
        <v>0</v>
      </c>
      <c r="E826" s="196"/>
      <c r="F826" s="197" t="str">
        <f t="shared" si="161"/>
        <v>-</v>
      </c>
    </row>
    <row r="827" spans="1:6" ht="24" x14ac:dyDescent="0.25">
      <c r="A827" s="194" t="s">
        <v>1616</v>
      </c>
      <c r="B827" s="136" t="s">
        <v>1617</v>
      </c>
      <c r="C827" s="195" t="s">
        <v>1616</v>
      </c>
      <c r="D827" s="196">
        <v>0</v>
      </c>
      <c r="E827" s="196"/>
      <c r="F827" s="197" t="str">
        <f t="shared" si="161"/>
        <v>-</v>
      </c>
    </row>
    <row r="828" spans="1:6" ht="24" x14ac:dyDescent="0.25">
      <c r="A828" s="194" t="s">
        <v>1618</v>
      </c>
      <c r="B828" s="136" t="s">
        <v>1619</v>
      </c>
      <c r="C828" s="195" t="s">
        <v>1618</v>
      </c>
      <c r="D828" s="196">
        <v>0</v>
      </c>
      <c r="E828" s="196"/>
      <c r="F828" s="197" t="str">
        <f t="shared" si="161"/>
        <v>-</v>
      </c>
    </row>
    <row r="829" spans="1:6" ht="24" x14ac:dyDescent="0.25">
      <c r="A829" s="194" t="s">
        <v>1620</v>
      </c>
      <c r="B829" s="136" t="s">
        <v>1621</v>
      </c>
      <c r="C829" s="195" t="s">
        <v>1620</v>
      </c>
      <c r="D829" s="196">
        <v>0</v>
      </c>
      <c r="E829" s="196"/>
      <c r="F829" s="197" t="str">
        <f t="shared" si="161"/>
        <v>-</v>
      </c>
    </row>
    <row r="830" spans="1:6" ht="24" x14ac:dyDescent="0.25">
      <c r="A830" s="194" t="s">
        <v>1622</v>
      </c>
      <c r="B830" s="136" t="s">
        <v>1623</v>
      </c>
      <c r="C830" s="195" t="s">
        <v>1622</v>
      </c>
      <c r="D830" s="196">
        <v>0</v>
      </c>
      <c r="E830" s="196"/>
      <c r="F830" s="197" t="str">
        <f t="shared" si="161"/>
        <v>-</v>
      </c>
    </row>
    <row r="831" spans="1:6" ht="12.75" customHeight="1" x14ac:dyDescent="0.25">
      <c r="A831" s="194" t="s">
        <v>1624</v>
      </c>
      <c r="B831" s="136" t="s">
        <v>1625</v>
      </c>
      <c r="C831" s="195" t="s">
        <v>1624</v>
      </c>
      <c r="D831" s="196">
        <v>0</v>
      </c>
      <c r="E831" s="196"/>
      <c r="F831" s="197" t="str">
        <f t="shared" si="161"/>
        <v>-</v>
      </c>
    </row>
    <row r="832" spans="1:6" ht="12.75" customHeight="1" x14ac:dyDescent="0.25">
      <c r="A832" s="194" t="s">
        <v>1626</v>
      </c>
      <c r="B832" s="136" t="s">
        <v>1627</v>
      </c>
      <c r="C832" s="195" t="s">
        <v>1626</v>
      </c>
      <c r="D832" s="196">
        <v>0</v>
      </c>
      <c r="E832" s="196"/>
      <c r="F832" s="197" t="str">
        <f t="shared" si="161"/>
        <v>-</v>
      </c>
    </row>
    <row r="833" spans="1:6" ht="24" x14ac:dyDescent="0.25">
      <c r="A833" s="194" t="s">
        <v>1628</v>
      </c>
      <c r="B833" s="136" t="s">
        <v>1629</v>
      </c>
      <c r="C833" s="195" t="s">
        <v>1628</v>
      </c>
      <c r="D833" s="196">
        <v>0</v>
      </c>
      <c r="E833" s="196"/>
      <c r="F833" s="197" t="str">
        <f t="shared" si="161"/>
        <v>-</v>
      </c>
    </row>
    <row r="834" spans="1:6" ht="24" x14ac:dyDescent="0.25">
      <c r="A834" s="194" t="s">
        <v>1630</v>
      </c>
      <c r="B834" s="136" t="s">
        <v>2119</v>
      </c>
      <c r="C834" s="195" t="s">
        <v>1630</v>
      </c>
      <c r="D834" s="196">
        <v>0</v>
      </c>
      <c r="E834" s="196"/>
      <c r="F834" s="197" t="str">
        <f t="shared" si="161"/>
        <v>-</v>
      </c>
    </row>
    <row r="835" spans="1:6" ht="12.75" customHeight="1" x14ac:dyDescent="0.25">
      <c r="A835" s="194" t="s">
        <v>1631</v>
      </c>
      <c r="B835" s="136" t="s">
        <v>1632</v>
      </c>
      <c r="C835" s="195" t="s">
        <v>1631</v>
      </c>
      <c r="D835" s="196">
        <v>0</v>
      </c>
      <c r="E835" s="196"/>
      <c r="F835" s="197" t="str">
        <f t="shared" si="161"/>
        <v>-</v>
      </c>
    </row>
    <row r="836" spans="1:6" ht="12.75" customHeight="1" x14ac:dyDescent="0.25">
      <c r="A836" s="194" t="s">
        <v>1633</v>
      </c>
      <c r="B836" s="136" t="s">
        <v>1634</v>
      </c>
      <c r="C836" s="195" t="s">
        <v>1633</v>
      </c>
      <c r="D836" s="196">
        <v>0</v>
      </c>
      <c r="E836" s="196"/>
      <c r="F836" s="197" t="str">
        <f t="shared" si="161"/>
        <v>-</v>
      </c>
    </row>
    <row r="837" spans="1:6" ht="12.75" customHeight="1" x14ac:dyDescent="0.25">
      <c r="A837" s="194" t="s">
        <v>1635</v>
      </c>
      <c r="B837" s="136" t="s">
        <v>1636</v>
      </c>
      <c r="C837" s="195" t="s">
        <v>1635</v>
      </c>
      <c r="D837" s="196">
        <v>0</v>
      </c>
      <c r="E837" s="196"/>
      <c r="F837" s="197" t="str">
        <f t="shared" si="161"/>
        <v>-</v>
      </c>
    </row>
    <row r="838" spans="1:6" ht="12.75" customHeight="1" x14ac:dyDescent="0.25">
      <c r="A838" s="194" t="s">
        <v>1637</v>
      </c>
      <c r="B838" s="136" t="s">
        <v>1638</v>
      </c>
      <c r="C838" s="195" t="s">
        <v>1637</v>
      </c>
      <c r="D838" s="196">
        <v>0</v>
      </c>
      <c r="E838" s="196"/>
      <c r="F838" s="197" t="str">
        <f t="shared" si="161"/>
        <v>-</v>
      </c>
    </row>
    <row r="839" spans="1:6" ht="12.75" customHeight="1" x14ac:dyDescent="0.25">
      <c r="A839" s="190" t="s">
        <v>1639</v>
      </c>
      <c r="B839" s="134" t="s">
        <v>1640</v>
      </c>
      <c r="C839" s="191" t="s">
        <v>1639</v>
      </c>
      <c r="D839" s="193">
        <v>0</v>
      </c>
      <c r="E839" s="193"/>
      <c r="F839" s="148" t="str">
        <f t="shared" si="161"/>
        <v>-</v>
      </c>
    </row>
    <row r="840" spans="1:6" ht="12.75" customHeight="1" x14ac:dyDescent="0.25">
      <c r="A840" s="190" t="s">
        <v>1641</v>
      </c>
      <c r="B840" s="134" t="s">
        <v>1642</v>
      </c>
      <c r="C840" s="191" t="s">
        <v>1641</v>
      </c>
      <c r="D840" s="193">
        <v>0</v>
      </c>
      <c r="E840" s="193"/>
      <c r="F840" s="148" t="str">
        <f t="shared" si="161"/>
        <v>-</v>
      </c>
    </row>
    <row r="841" spans="1:6" ht="12.75" customHeight="1" x14ac:dyDescent="0.25">
      <c r="A841" s="190" t="s">
        <v>1643</v>
      </c>
      <c r="B841" s="134" t="s">
        <v>1644</v>
      </c>
      <c r="C841" s="191" t="s">
        <v>1643</v>
      </c>
      <c r="D841" s="193">
        <v>0</v>
      </c>
      <c r="E841" s="193"/>
      <c r="F841" s="148" t="str">
        <f t="shared" si="161"/>
        <v>-</v>
      </c>
    </row>
    <row r="842" spans="1:6" ht="12.75" customHeight="1" x14ac:dyDescent="0.25">
      <c r="A842" s="190" t="s">
        <v>1645</v>
      </c>
      <c r="B842" s="134" t="s">
        <v>1646</v>
      </c>
      <c r="C842" s="191" t="s">
        <v>1645</v>
      </c>
      <c r="D842" s="193">
        <v>0</v>
      </c>
      <c r="E842" s="193"/>
      <c r="F842" s="148" t="str">
        <f t="shared" si="161"/>
        <v>-</v>
      </c>
    </row>
    <row r="843" spans="1:6" ht="12.75" customHeight="1" x14ac:dyDescent="0.25">
      <c r="A843" s="190" t="s">
        <v>1647</v>
      </c>
      <c r="B843" s="134" t="s">
        <v>1648</v>
      </c>
      <c r="C843" s="191" t="s">
        <v>1647</v>
      </c>
      <c r="D843" s="193">
        <v>0</v>
      </c>
      <c r="E843" s="193"/>
      <c r="F843" s="148" t="str">
        <f t="shared" si="161"/>
        <v>-</v>
      </c>
    </row>
    <row r="844" spans="1:6" ht="12.75" customHeight="1" x14ac:dyDescent="0.25">
      <c r="A844" s="190" t="s">
        <v>1649</v>
      </c>
      <c r="B844" s="134" t="s">
        <v>1650</v>
      </c>
      <c r="C844" s="191" t="s">
        <v>1649</v>
      </c>
      <c r="D844" s="193">
        <v>0</v>
      </c>
      <c r="E844" s="193"/>
      <c r="F844" s="148" t="str">
        <f t="shared" si="161"/>
        <v>-</v>
      </c>
    </row>
    <row r="845" spans="1:6" ht="12.75" customHeight="1" x14ac:dyDescent="0.25">
      <c r="A845" s="190" t="s">
        <v>1651</v>
      </c>
      <c r="B845" s="134" t="s">
        <v>1652</v>
      </c>
      <c r="C845" s="191" t="s">
        <v>1651</v>
      </c>
      <c r="D845" s="193">
        <v>0</v>
      </c>
      <c r="E845" s="193"/>
      <c r="F845" s="148" t="str">
        <f t="shared" si="161"/>
        <v>-</v>
      </c>
    </row>
    <row r="846" spans="1:6" ht="12.75" customHeight="1" x14ac:dyDescent="0.25">
      <c r="A846" s="190">
        <v>37215</v>
      </c>
      <c r="B846" s="134" t="s">
        <v>1653</v>
      </c>
      <c r="C846" s="191" t="s">
        <v>1654</v>
      </c>
      <c r="D846" s="193">
        <v>0</v>
      </c>
      <c r="E846" s="193"/>
      <c r="F846" s="148" t="str">
        <f t="shared" si="161"/>
        <v>-</v>
      </c>
    </row>
    <row r="847" spans="1:6" ht="24" x14ac:dyDescent="0.25">
      <c r="A847" s="190">
        <v>37216</v>
      </c>
      <c r="B847" s="135" t="s">
        <v>1655</v>
      </c>
      <c r="C847" s="191" t="s">
        <v>1656</v>
      </c>
      <c r="D847" s="193">
        <v>0</v>
      </c>
      <c r="E847" s="193"/>
      <c r="F847" s="148" t="str">
        <f t="shared" si="161"/>
        <v>-</v>
      </c>
    </row>
    <row r="848" spans="1:6" ht="12.75" customHeight="1" x14ac:dyDescent="0.25">
      <c r="A848" s="190">
        <v>37217</v>
      </c>
      <c r="B848" s="134" t="s">
        <v>1657</v>
      </c>
      <c r="C848" s="191" t="s">
        <v>1658</v>
      </c>
      <c r="D848" s="193">
        <v>0</v>
      </c>
      <c r="E848" s="193"/>
      <c r="F848" s="148" t="str">
        <f t="shared" si="161"/>
        <v>-</v>
      </c>
    </row>
    <row r="849" spans="1:6" ht="12.75" customHeight="1" x14ac:dyDescent="0.25">
      <c r="A849" s="190">
        <v>37218</v>
      </c>
      <c r="B849" s="134" t="s">
        <v>1659</v>
      </c>
      <c r="C849" s="191" t="s">
        <v>1660</v>
      </c>
      <c r="D849" s="193">
        <v>0</v>
      </c>
      <c r="E849" s="193"/>
      <c r="F849" s="148" t="str">
        <f t="shared" si="161"/>
        <v>-</v>
      </c>
    </row>
    <row r="850" spans="1:6" ht="12.75" customHeight="1" x14ac:dyDescent="0.25">
      <c r="A850" s="190">
        <v>37219</v>
      </c>
      <c r="B850" s="134" t="s">
        <v>1661</v>
      </c>
      <c r="C850" s="191" t="s">
        <v>1662</v>
      </c>
      <c r="D850" s="193">
        <v>0</v>
      </c>
      <c r="E850" s="193"/>
      <c r="F850" s="148" t="str">
        <f t="shared" si="161"/>
        <v>-</v>
      </c>
    </row>
    <row r="851" spans="1:6" ht="12.75" customHeight="1" x14ac:dyDescent="0.25">
      <c r="A851" s="190">
        <v>37221</v>
      </c>
      <c r="B851" s="134" t="s">
        <v>1663</v>
      </c>
      <c r="C851" s="191" t="s">
        <v>1664</v>
      </c>
      <c r="D851" s="193">
        <v>0</v>
      </c>
      <c r="E851" s="193"/>
      <c r="F851" s="148" t="str">
        <f t="shared" si="161"/>
        <v>-</v>
      </c>
    </row>
    <row r="852" spans="1:6" ht="12.75" customHeight="1" x14ac:dyDescent="0.25">
      <c r="A852" s="190" t="s">
        <v>1665</v>
      </c>
      <c r="B852" s="134" t="s">
        <v>1642</v>
      </c>
      <c r="C852" s="191" t="s">
        <v>1665</v>
      </c>
      <c r="D852" s="193">
        <v>0</v>
      </c>
      <c r="E852" s="193"/>
      <c r="F852" s="148" t="str">
        <f t="shared" si="161"/>
        <v>-</v>
      </c>
    </row>
    <row r="853" spans="1:6" ht="12.75" customHeight="1" x14ac:dyDescent="0.25">
      <c r="A853" s="190" t="s">
        <v>1666</v>
      </c>
      <c r="B853" s="134" t="s">
        <v>1667</v>
      </c>
      <c r="C853" s="191" t="s">
        <v>1666</v>
      </c>
      <c r="D853" s="193">
        <v>0</v>
      </c>
      <c r="E853" s="193"/>
      <c r="F853" s="148" t="str">
        <f t="shared" si="161"/>
        <v>-</v>
      </c>
    </row>
    <row r="854" spans="1:6" ht="12.75" customHeight="1" x14ac:dyDescent="0.25">
      <c r="A854" s="190" t="s">
        <v>1668</v>
      </c>
      <c r="B854" s="134" t="s">
        <v>1669</v>
      </c>
      <c r="C854" s="191" t="s">
        <v>1668</v>
      </c>
      <c r="D854" s="193">
        <v>0</v>
      </c>
      <c r="E854" s="193"/>
      <c r="F854" s="148" t="str">
        <f t="shared" si="161"/>
        <v>-</v>
      </c>
    </row>
    <row r="855" spans="1:6" ht="12.75" customHeight="1" x14ac:dyDescent="0.25">
      <c r="A855" s="190" t="s">
        <v>1670</v>
      </c>
      <c r="B855" s="134" t="s">
        <v>1671</v>
      </c>
      <c r="C855" s="191" t="s">
        <v>1670</v>
      </c>
      <c r="D855" s="193">
        <v>0</v>
      </c>
      <c r="E855" s="193"/>
      <c r="F855" s="148" t="str">
        <f t="shared" si="161"/>
        <v>-</v>
      </c>
    </row>
    <row r="856" spans="1:6" ht="12.75" customHeight="1" x14ac:dyDescent="0.25">
      <c r="A856" s="190">
        <v>38117</v>
      </c>
      <c r="B856" s="134" t="s">
        <v>1672</v>
      </c>
      <c r="C856" s="191" t="s">
        <v>1673</v>
      </c>
      <c r="D856" s="193">
        <v>0</v>
      </c>
      <c r="E856" s="193"/>
      <c r="F856" s="148" t="str">
        <f t="shared" si="161"/>
        <v>-</v>
      </c>
    </row>
    <row r="857" spans="1:6" ht="12.75" customHeight="1" x14ac:dyDescent="0.25">
      <c r="A857" s="190">
        <v>38612</v>
      </c>
      <c r="B857" s="134" t="s">
        <v>1674</v>
      </c>
      <c r="C857" s="191" t="s">
        <v>1675</v>
      </c>
      <c r="D857" s="193">
        <v>0</v>
      </c>
      <c r="E857" s="193"/>
      <c r="F857" s="148" t="str">
        <f t="shared" si="161"/>
        <v>-</v>
      </c>
    </row>
    <row r="858" spans="1:6" ht="12.75" customHeight="1" x14ac:dyDescent="0.25">
      <c r="A858" s="190">
        <v>38613</v>
      </c>
      <c r="B858" s="134" t="s">
        <v>1676</v>
      </c>
      <c r="C858" s="191" t="s">
        <v>1677</v>
      </c>
      <c r="D858" s="193">
        <v>0</v>
      </c>
      <c r="E858" s="193"/>
      <c r="F858" s="148" t="str">
        <f t="shared" si="161"/>
        <v>-</v>
      </c>
    </row>
    <row r="859" spans="1:6" ht="12.75" customHeight="1" x14ac:dyDescent="0.25">
      <c r="A859" s="190">
        <v>38614</v>
      </c>
      <c r="B859" s="134" t="s">
        <v>1678</v>
      </c>
      <c r="C859" s="191" t="s">
        <v>1679</v>
      </c>
      <c r="D859" s="193">
        <v>0</v>
      </c>
      <c r="E859" s="193"/>
      <c r="F859" s="148" t="str">
        <f t="shared" si="161"/>
        <v>-</v>
      </c>
    </row>
    <row r="860" spans="1:6" ht="12.75" customHeight="1" x14ac:dyDescent="0.25">
      <c r="A860" s="190">
        <v>38615</v>
      </c>
      <c r="B860" s="134" t="s">
        <v>1680</v>
      </c>
      <c r="C860" s="191" t="s">
        <v>1681</v>
      </c>
      <c r="D860" s="193">
        <v>0</v>
      </c>
      <c r="E860" s="193"/>
      <c r="F860" s="148" t="str">
        <f t="shared" si="161"/>
        <v>-</v>
      </c>
    </row>
    <row r="861" spans="1:6" ht="12.75" customHeight="1" x14ac:dyDescent="0.25">
      <c r="A861" s="190">
        <v>38622</v>
      </c>
      <c r="B861" s="134" t="s">
        <v>1682</v>
      </c>
      <c r="C861" s="191" t="s">
        <v>1683</v>
      </c>
      <c r="D861" s="193">
        <v>0</v>
      </c>
      <c r="E861" s="193"/>
      <c r="F861" s="148" t="str">
        <f t="shared" si="161"/>
        <v>-</v>
      </c>
    </row>
    <row r="862" spans="1:6" ht="12.75" customHeight="1" x14ac:dyDescent="0.25">
      <c r="A862" s="190">
        <v>38623</v>
      </c>
      <c r="B862" s="134" t="s">
        <v>1684</v>
      </c>
      <c r="C862" s="191" t="s">
        <v>1685</v>
      </c>
      <c r="D862" s="193">
        <v>0</v>
      </c>
      <c r="E862" s="193"/>
      <c r="F862" s="148" t="str">
        <f t="shared" si="161"/>
        <v>-</v>
      </c>
    </row>
    <row r="863" spans="1:6" ht="12.75" customHeight="1" x14ac:dyDescent="0.25">
      <c r="A863" s="190">
        <v>38624</v>
      </c>
      <c r="B863" s="134" t="s">
        <v>1686</v>
      </c>
      <c r="C863" s="191" t="s">
        <v>1687</v>
      </c>
      <c r="D863" s="193">
        <v>0</v>
      </c>
      <c r="E863" s="193"/>
      <c r="F863" s="148" t="str">
        <f t="shared" si="161"/>
        <v>-</v>
      </c>
    </row>
    <row r="864" spans="1:6" ht="12.75" customHeight="1" x14ac:dyDescent="0.25">
      <c r="A864" s="190">
        <v>38625</v>
      </c>
      <c r="B864" s="134" t="s">
        <v>1688</v>
      </c>
      <c r="C864" s="191" t="s">
        <v>1689</v>
      </c>
      <c r="D864" s="193">
        <v>0</v>
      </c>
      <c r="E864" s="193"/>
      <c r="F864" s="148" t="str">
        <f t="shared" si="161"/>
        <v>-</v>
      </c>
    </row>
    <row r="865" spans="1:6" ht="12.75" customHeight="1" x14ac:dyDescent="0.25">
      <c r="A865" s="190" t="s">
        <v>1690</v>
      </c>
      <c r="B865" s="134" t="s">
        <v>1691</v>
      </c>
      <c r="C865" s="191" t="s">
        <v>1690</v>
      </c>
      <c r="D865" s="193">
        <v>0</v>
      </c>
      <c r="E865" s="193"/>
      <c r="F865" s="148" t="str">
        <f t="shared" si="161"/>
        <v>-</v>
      </c>
    </row>
    <row r="866" spans="1:6" ht="12.75" customHeight="1" x14ac:dyDescent="0.25">
      <c r="A866" s="190">
        <v>38631</v>
      </c>
      <c r="B866" s="134" t="s">
        <v>1692</v>
      </c>
      <c r="C866" s="191" t="s">
        <v>1693</v>
      </c>
      <c r="D866" s="193">
        <v>0</v>
      </c>
      <c r="E866" s="193"/>
      <c r="F866" s="148" t="str">
        <f t="shared" si="161"/>
        <v>-</v>
      </c>
    </row>
    <row r="867" spans="1:6" ht="12.75" customHeight="1" x14ac:dyDescent="0.25">
      <c r="A867" s="190">
        <v>38632</v>
      </c>
      <c r="B867" s="134" t="s">
        <v>1694</v>
      </c>
      <c r="C867" s="191" t="s">
        <v>1695</v>
      </c>
      <c r="D867" s="193">
        <v>0</v>
      </c>
      <c r="E867" s="193"/>
      <c r="F867" s="148" t="str">
        <f t="shared" si="161"/>
        <v>-</v>
      </c>
    </row>
    <row r="868" spans="1:6" ht="12.75" customHeight="1" x14ac:dyDescent="0.25">
      <c r="A868" s="190">
        <v>38641</v>
      </c>
      <c r="B868" s="134" t="s">
        <v>1696</v>
      </c>
      <c r="C868" s="191" t="s">
        <v>1697</v>
      </c>
      <c r="D868" s="193">
        <v>0</v>
      </c>
      <c r="E868" s="193"/>
      <c r="F868" s="148" t="str">
        <f t="shared" si="161"/>
        <v>-</v>
      </c>
    </row>
    <row r="869" spans="1:6" ht="12.75" customHeight="1" x14ac:dyDescent="0.25">
      <c r="A869" s="190" t="s">
        <v>1698</v>
      </c>
      <c r="B869" s="134" t="s">
        <v>1699</v>
      </c>
      <c r="C869" s="191" t="s">
        <v>1698</v>
      </c>
      <c r="D869" s="193">
        <v>0</v>
      </c>
      <c r="E869" s="193"/>
      <c r="F869" s="148" t="str">
        <f t="shared" si="161"/>
        <v>-</v>
      </c>
    </row>
    <row r="870" spans="1:6" ht="24" x14ac:dyDescent="0.25">
      <c r="A870" s="190" t="s">
        <v>1700</v>
      </c>
      <c r="B870" s="134" t="s">
        <v>1701</v>
      </c>
      <c r="C870" s="191" t="s">
        <v>1700</v>
      </c>
      <c r="D870" s="193">
        <v>0</v>
      </c>
      <c r="E870" s="193"/>
      <c r="F870" s="148" t="str">
        <f t="shared" si="161"/>
        <v>-</v>
      </c>
    </row>
    <row r="871" spans="1:6" ht="24" x14ac:dyDescent="0.25">
      <c r="A871" s="190" t="s">
        <v>1702</v>
      </c>
      <c r="B871" s="134" t="s">
        <v>1703</v>
      </c>
      <c r="C871" s="191" t="s">
        <v>1702</v>
      </c>
      <c r="D871" s="193">
        <v>0</v>
      </c>
      <c r="E871" s="193"/>
      <c r="F871" s="148" t="str">
        <f t="shared" si="161"/>
        <v>-</v>
      </c>
    </row>
    <row r="872" spans="1:6" ht="12.75" customHeight="1" x14ac:dyDescent="0.25">
      <c r="A872" s="190" t="s">
        <v>1704</v>
      </c>
      <c r="B872" s="134" t="s">
        <v>1705</v>
      </c>
      <c r="C872" s="191" t="s">
        <v>1704</v>
      </c>
      <c r="D872" s="193">
        <v>0</v>
      </c>
      <c r="E872" s="193"/>
      <c r="F872" s="148" t="str">
        <f t="shared" si="161"/>
        <v>-</v>
      </c>
    </row>
    <row r="873" spans="1:6" ht="24" x14ac:dyDescent="0.25">
      <c r="A873" s="190">
        <v>81212</v>
      </c>
      <c r="B873" s="134" t="s">
        <v>1706</v>
      </c>
      <c r="C873" s="191" t="s">
        <v>1707</v>
      </c>
      <c r="D873" s="193">
        <v>0</v>
      </c>
      <c r="E873" s="193"/>
      <c r="F873" s="148" t="str">
        <f t="shared" si="161"/>
        <v>-</v>
      </c>
    </row>
    <row r="874" spans="1:6" ht="12.75" customHeight="1" x14ac:dyDescent="0.25">
      <c r="A874" s="190">
        <v>81322</v>
      </c>
      <c r="B874" s="134" t="s">
        <v>1708</v>
      </c>
      <c r="C874" s="191" t="s">
        <v>1709</v>
      </c>
      <c r="D874" s="193">
        <v>0</v>
      </c>
      <c r="E874" s="193"/>
      <c r="F874" s="148" t="str">
        <f t="shared" si="161"/>
        <v>-</v>
      </c>
    </row>
    <row r="875" spans="1:6" ht="24" x14ac:dyDescent="0.25">
      <c r="A875" s="190">
        <v>81332</v>
      </c>
      <c r="B875" s="134" t="s">
        <v>1710</v>
      </c>
      <c r="C875" s="191" t="s">
        <v>1711</v>
      </c>
      <c r="D875" s="193">
        <v>0</v>
      </c>
      <c r="E875" s="193"/>
      <c r="F875" s="148" t="str">
        <f t="shared" si="161"/>
        <v>-</v>
      </c>
    </row>
    <row r="876" spans="1:6" ht="24" x14ac:dyDescent="0.25">
      <c r="A876" s="190">
        <v>81342</v>
      </c>
      <c r="B876" s="134" t="s">
        <v>1712</v>
      </c>
      <c r="C876" s="191" t="s">
        <v>1713</v>
      </c>
      <c r="D876" s="193">
        <v>0</v>
      </c>
      <c r="E876" s="193"/>
      <c r="F876" s="148" t="str">
        <f t="shared" si="161"/>
        <v>-</v>
      </c>
    </row>
    <row r="877" spans="1:6" ht="12.75" customHeight="1" x14ac:dyDescent="0.25">
      <c r="A877" s="190">
        <v>81411</v>
      </c>
      <c r="B877" s="134" t="s">
        <v>1714</v>
      </c>
      <c r="C877" s="191" t="s">
        <v>1715</v>
      </c>
      <c r="D877" s="193">
        <v>0</v>
      </c>
      <c r="E877" s="193"/>
      <c r="F877" s="148" t="str">
        <f t="shared" si="161"/>
        <v>-</v>
      </c>
    </row>
    <row r="878" spans="1:6" ht="12.75" customHeight="1" x14ac:dyDescent="0.25">
      <c r="A878" s="190">
        <v>81412</v>
      </c>
      <c r="B878" s="134" t="s">
        <v>1716</v>
      </c>
      <c r="C878" s="191" t="s">
        <v>1717</v>
      </c>
      <c r="D878" s="193">
        <v>0</v>
      </c>
      <c r="E878" s="193"/>
      <c r="F878" s="148" t="str">
        <f t="shared" si="161"/>
        <v>-</v>
      </c>
    </row>
    <row r="879" spans="1:6" ht="24" x14ac:dyDescent="0.25">
      <c r="A879" s="190">
        <v>81532</v>
      </c>
      <c r="B879" s="135" t="s">
        <v>1718</v>
      </c>
      <c r="C879" s="191" t="s">
        <v>1719</v>
      </c>
      <c r="D879" s="193">
        <v>0</v>
      </c>
      <c r="E879" s="193"/>
      <c r="F879" s="148" t="str">
        <f t="shared" si="161"/>
        <v>-</v>
      </c>
    </row>
    <row r="880" spans="1:6" ht="24" x14ac:dyDescent="0.25">
      <c r="A880" s="190">
        <v>81542</v>
      </c>
      <c r="B880" s="135" t="s">
        <v>1720</v>
      </c>
      <c r="C880" s="191" t="s">
        <v>1721</v>
      </c>
      <c r="D880" s="193">
        <v>0</v>
      </c>
      <c r="E880" s="193"/>
      <c r="F880" s="148" t="str">
        <f t="shared" si="161"/>
        <v>-</v>
      </c>
    </row>
    <row r="881" spans="1:6" ht="24" x14ac:dyDescent="0.25">
      <c r="A881" s="190">
        <v>81552</v>
      </c>
      <c r="B881" s="134" t="s">
        <v>1722</v>
      </c>
      <c r="C881" s="191" t="s">
        <v>1723</v>
      </c>
      <c r="D881" s="193">
        <v>0</v>
      </c>
      <c r="E881" s="193"/>
      <c r="F881" s="148" t="str">
        <f t="shared" si="161"/>
        <v>-</v>
      </c>
    </row>
    <row r="882" spans="1:6" ht="24" x14ac:dyDescent="0.25">
      <c r="A882" s="190">
        <v>81631</v>
      </c>
      <c r="B882" s="135" t="s">
        <v>1724</v>
      </c>
      <c r="C882" s="191" t="s">
        <v>1725</v>
      </c>
      <c r="D882" s="193">
        <v>0</v>
      </c>
      <c r="E882" s="193"/>
      <c r="F882" s="148" t="str">
        <f t="shared" si="161"/>
        <v>-</v>
      </c>
    </row>
    <row r="883" spans="1:6" ht="24" x14ac:dyDescent="0.25">
      <c r="A883" s="190">
        <v>81632</v>
      </c>
      <c r="B883" s="134" t="s">
        <v>1726</v>
      </c>
      <c r="C883" s="191" t="s">
        <v>1727</v>
      </c>
      <c r="D883" s="193">
        <v>0</v>
      </c>
      <c r="E883" s="193"/>
      <c r="F883" s="148" t="str">
        <f t="shared" si="161"/>
        <v>-</v>
      </c>
    </row>
    <row r="884" spans="1:6" ht="12.75" customHeight="1" x14ac:dyDescent="0.25">
      <c r="A884" s="190">
        <v>81641</v>
      </c>
      <c r="B884" s="134" t="s">
        <v>1728</v>
      </c>
      <c r="C884" s="191" t="s">
        <v>1729</v>
      </c>
      <c r="D884" s="193">
        <v>0</v>
      </c>
      <c r="E884" s="193"/>
      <c r="F884" s="148" t="str">
        <f t="shared" si="161"/>
        <v>-</v>
      </c>
    </row>
    <row r="885" spans="1:6" ht="12.75" customHeight="1" x14ac:dyDescent="0.25">
      <c r="A885" s="190">
        <v>81642</v>
      </c>
      <c r="B885" s="134" t="s">
        <v>1730</v>
      </c>
      <c r="C885" s="191" t="s">
        <v>1731</v>
      </c>
      <c r="D885" s="193">
        <v>0</v>
      </c>
      <c r="E885" s="193"/>
      <c r="F885" s="148" t="str">
        <f t="shared" si="161"/>
        <v>-</v>
      </c>
    </row>
    <row r="886" spans="1:6" ht="12.75" customHeight="1" x14ac:dyDescent="0.25">
      <c r="A886" s="190">
        <v>81711</v>
      </c>
      <c r="B886" s="134" t="s">
        <v>1732</v>
      </c>
      <c r="C886" s="191" t="s">
        <v>1733</v>
      </c>
      <c r="D886" s="193">
        <v>0</v>
      </c>
      <c r="E886" s="193"/>
      <c r="F886" s="148" t="str">
        <f t="shared" si="161"/>
        <v>-</v>
      </c>
    </row>
    <row r="887" spans="1:6" ht="12.75" customHeight="1" x14ac:dyDescent="0.25">
      <c r="A887" s="190">
        <v>81712</v>
      </c>
      <c r="B887" s="134" t="s">
        <v>1734</v>
      </c>
      <c r="C887" s="191" t="s">
        <v>1735</v>
      </c>
      <c r="D887" s="193">
        <v>0</v>
      </c>
      <c r="E887" s="193"/>
      <c r="F887" s="148" t="str">
        <f t="shared" si="161"/>
        <v>-</v>
      </c>
    </row>
    <row r="888" spans="1:6" ht="12.75" customHeight="1" x14ac:dyDescent="0.25">
      <c r="A888" s="190">
        <v>81721</v>
      </c>
      <c r="B888" s="134" t="s">
        <v>1736</v>
      </c>
      <c r="C888" s="191" t="s">
        <v>1737</v>
      </c>
      <c r="D888" s="193">
        <v>0</v>
      </c>
      <c r="E888" s="193"/>
      <c r="F888" s="148" t="str">
        <f t="shared" si="161"/>
        <v>-</v>
      </c>
    </row>
    <row r="889" spans="1:6" ht="12.75" customHeight="1" x14ac:dyDescent="0.25">
      <c r="A889" s="190">
        <v>81722</v>
      </c>
      <c r="B889" s="134" t="s">
        <v>1738</v>
      </c>
      <c r="C889" s="191" t="s">
        <v>1739</v>
      </c>
      <c r="D889" s="193">
        <v>0</v>
      </c>
      <c r="E889" s="193"/>
      <c r="F889" s="148" t="str">
        <f t="shared" si="161"/>
        <v>-</v>
      </c>
    </row>
    <row r="890" spans="1:6" ht="12.75" customHeight="1" x14ac:dyDescent="0.25">
      <c r="A890" s="190">
        <v>81731</v>
      </c>
      <c r="B890" s="134" t="s">
        <v>1740</v>
      </c>
      <c r="C890" s="191" t="s">
        <v>1741</v>
      </c>
      <c r="D890" s="193">
        <v>0</v>
      </c>
      <c r="E890" s="193"/>
      <c r="F890" s="148" t="str">
        <f t="shared" si="161"/>
        <v>-</v>
      </c>
    </row>
    <row r="891" spans="1:6" ht="12.75" customHeight="1" x14ac:dyDescent="0.25">
      <c r="A891" s="190">
        <v>81732</v>
      </c>
      <c r="B891" s="134" t="s">
        <v>1742</v>
      </c>
      <c r="C891" s="191" t="s">
        <v>1743</v>
      </c>
      <c r="D891" s="193">
        <v>0</v>
      </c>
      <c r="E891" s="193"/>
      <c r="F891" s="148" t="str">
        <f t="shared" si="161"/>
        <v>-</v>
      </c>
    </row>
    <row r="892" spans="1:6" ht="12.75" customHeight="1" x14ac:dyDescent="0.25">
      <c r="A892" s="190">
        <v>81741</v>
      </c>
      <c r="B892" s="134" t="s">
        <v>1744</v>
      </c>
      <c r="C892" s="191" t="s">
        <v>1745</v>
      </c>
      <c r="D892" s="193">
        <v>0</v>
      </c>
      <c r="E892" s="193"/>
      <c r="F892" s="148" t="str">
        <f t="shared" si="161"/>
        <v>-</v>
      </c>
    </row>
    <row r="893" spans="1:6" ht="12.75" customHeight="1" x14ac:dyDescent="0.25">
      <c r="A893" s="190">
        <v>81742</v>
      </c>
      <c r="B893" s="134" t="s">
        <v>1746</v>
      </c>
      <c r="C893" s="191" t="s">
        <v>1747</v>
      </c>
      <c r="D893" s="193">
        <v>0</v>
      </c>
      <c r="E893" s="193"/>
      <c r="F893" s="148" t="str">
        <f t="shared" si="161"/>
        <v>-</v>
      </c>
    </row>
    <row r="894" spans="1:6" ht="12.75" customHeight="1" x14ac:dyDescent="0.25">
      <c r="A894" s="190">
        <v>81751</v>
      </c>
      <c r="B894" s="134" t="s">
        <v>1748</v>
      </c>
      <c r="C894" s="191" t="s">
        <v>1749</v>
      </c>
      <c r="D894" s="193">
        <v>0</v>
      </c>
      <c r="E894" s="193"/>
      <c r="F894" s="148" t="str">
        <f t="shared" si="161"/>
        <v>-</v>
      </c>
    </row>
    <row r="895" spans="1:6" ht="12.75" customHeight="1" x14ac:dyDescent="0.25">
      <c r="A895" s="190">
        <v>81752</v>
      </c>
      <c r="B895" s="134" t="s">
        <v>1750</v>
      </c>
      <c r="C895" s="191" t="s">
        <v>1751</v>
      </c>
      <c r="D895" s="193">
        <v>0</v>
      </c>
      <c r="E895" s="193"/>
      <c r="F895" s="148" t="str">
        <f t="shared" si="161"/>
        <v>-</v>
      </c>
    </row>
    <row r="896" spans="1:6" ht="24" x14ac:dyDescent="0.25">
      <c r="A896" s="194">
        <v>81761</v>
      </c>
      <c r="B896" s="137" t="s">
        <v>1752</v>
      </c>
      <c r="C896" s="195" t="s">
        <v>1753</v>
      </c>
      <c r="D896" s="196">
        <v>0</v>
      </c>
      <c r="E896" s="196"/>
      <c r="F896" s="197" t="str">
        <f t="shared" si="161"/>
        <v>-</v>
      </c>
    </row>
    <row r="897" spans="1:6" ht="24" x14ac:dyDescent="0.25">
      <c r="A897" s="194">
        <v>81762</v>
      </c>
      <c r="B897" s="137" t="s">
        <v>1754</v>
      </c>
      <c r="C897" s="195" t="s">
        <v>1755</v>
      </c>
      <c r="D897" s="196">
        <v>0</v>
      </c>
      <c r="E897" s="196"/>
      <c r="F897" s="197" t="str">
        <f t="shared" si="161"/>
        <v>-</v>
      </c>
    </row>
    <row r="898" spans="1:6" ht="24" x14ac:dyDescent="0.25">
      <c r="A898" s="194">
        <v>81771</v>
      </c>
      <c r="B898" s="136" t="s">
        <v>2120</v>
      </c>
      <c r="C898" s="195" t="s">
        <v>1756</v>
      </c>
      <c r="D898" s="196">
        <v>0</v>
      </c>
      <c r="E898" s="196"/>
      <c r="F898" s="197" t="str">
        <f t="shared" si="161"/>
        <v>-</v>
      </c>
    </row>
    <row r="899" spans="1:6" x14ac:dyDescent="0.25">
      <c r="A899" s="194">
        <v>81772</v>
      </c>
      <c r="B899" s="136" t="s">
        <v>2121</v>
      </c>
      <c r="C899" s="195" t="s">
        <v>1757</v>
      </c>
      <c r="D899" s="196">
        <v>0</v>
      </c>
      <c r="E899" s="196"/>
      <c r="F899" s="197" t="str">
        <f t="shared" si="161"/>
        <v>-</v>
      </c>
    </row>
    <row r="900" spans="1:6" ht="12.75" customHeight="1" x14ac:dyDescent="0.25">
      <c r="A900" s="194">
        <v>82412</v>
      </c>
      <c r="B900" s="136" t="s">
        <v>1758</v>
      </c>
      <c r="C900" s="195" t="s">
        <v>1759</v>
      </c>
      <c r="D900" s="196">
        <v>0</v>
      </c>
      <c r="E900" s="196"/>
      <c r="F900" s="197" t="str">
        <f t="shared" si="161"/>
        <v>-</v>
      </c>
    </row>
    <row r="901" spans="1:6" ht="12.75" customHeight="1" x14ac:dyDescent="0.25">
      <c r="A901" s="194">
        <v>84132</v>
      </c>
      <c r="B901" s="136" t="s">
        <v>1760</v>
      </c>
      <c r="C901" s="195" t="s">
        <v>1761</v>
      </c>
      <c r="D901" s="196">
        <v>0</v>
      </c>
      <c r="E901" s="196"/>
      <c r="F901" s="197" t="str">
        <f t="shared" si="161"/>
        <v>-</v>
      </c>
    </row>
    <row r="902" spans="1:6" ht="12.75" customHeight="1" x14ac:dyDescent="0.25">
      <c r="A902" s="194">
        <v>84142</v>
      </c>
      <c r="B902" s="136" t="s">
        <v>1762</v>
      </c>
      <c r="C902" s="195" t="s">
        <v>1763</v>
      </c>
      <c r="D902" s="196">
        <v>0</v>
      </c>
      <c r="E902" s="196"/>
      <c r="F902" s="197" t="str">
        <f t="shared" si="161"/>
        <v>-</v>
      </c>
    </row>
    <row r="903" spans="1:6" ht="12.75" customHeight="1" x14ac:dyDescent="0.25">
      <c r="A903" s="194">
        <v>84152</v>
      </c>
      <c r="B903" s="136" t="s">
        <v>1764</v>
      </c>
      <c r="C903" s="195" t="s">
        <v>1765</v>
      </c>
      <c r="D903" s="196">
        <v>0</v>
      </c>
      <c r="E903" s="196"/>
      <c r="F903" s="197" t="str">
        <f t="shared" si="161"/>
        <v>-</v>
      </c>
    </row>
    <row r="904" spans="1:6" ht="12.75" customHeight="1" x14ac:dyDescent="0.25">
      <c r="A904" s="194">
        <v>84162</v>
      </c>
      <c r="B904" s="136" t="s">
        <v>1766</v>
      </c>
      <c r="C904" s="195" t="s">
        <v>1767</v>
      </c>
      <c r="D904" s="196">
        <v>0</v>
      </c>
      <c r="E904" s="196"/>
      <c r="F904" s="197" t="str">
        <f t="shared" si="161"/>
        <v>-</v>
      </c>
    </row>
    <row r="905" spans="1:6" ht="12.75" customHeight="1" x14ac:dyDescent="0.25">
      <c r="A905" s="194">
        <v>84221</v>
      </c>
      <c r="B905" s="136" t="s">
        <v>1768</v>
      </c>
      <c r="C905" s="195" t="s">
        <v>1769</v>
      </c>
      <c r="D905" s="196">
        <v>0</v>
      </c>
      <c r="E905" s="196"/>
      <c r="F905" s="197" t="str">
        <f t="shared" si="161"/>
        <v>-</v>
      </c>
    </row>
    <row r="906" spans="1:6" ht="12.75" customHeight="1" x14ac:dyDescent="0.25">
      <c r="A906" s="194">
        <v>84222</v>
      </c>
      <c r="B906" s="136" t="s">
        <v>1770</v>
      </c>
      <c r="C906" s="195" t="s">
        <v>1771</v>
      </c>
      <c r="D906" s="196">
        <v>0</v>
      </c>
      <c r="E906" s="196"/>
      <c r="F906" s="197" t="str">
        <f t="shared" si="161"/>
        <v>-</v>
      </c>
    </row>
    <row r="907" spans="1:6" ht="12.75" customHeight="1" x14ac:dyDescent="0.25">
      <c r="A907" s="194" t="s">
        <v>1772</v>
      </c>
      <c r="B907" s="136" t="s">
        <v>2122</v>
      </c>
      <c r="C907" s="195" t="s">
        <v>1772</v>
      </c>
      <c r="D907" s="196">
        <v>0</v>
      </c>
      <c r="E907" s="196"/>
      <c r="F907" s="197" t="str">
        <f t="shared" si="161"/>
        <v>-</v>
      </c>
    </row>
    <row r="908" spans="1:6" ht="12.75" customHeight="1" x14ac:dyDescent="0.25">
      <c r="A908" s="194">
        <v>84232</v>
      </c>
      <c r="B908" s="136" t="s">
        <v>1773</v>
      </c>
      <c r="C908" s="195" t="s">
        <v>1774</v>
      </c>
      <c r="D908" s="196">
        <v>0</v>
      </c>
      <c r="E908" s="196"/>
      <c r="F908" s="197" t="str">
        <f t="shared" si="161"/>
        <v>-</v>
      </c>
    </row>
    <row r="909" spans="1:6" ht="24" x14ac:dyDescent="0.25">
      <c r="A909" s="194">
        <v>84242</v>
      </c>
      <c r="B909" s="136" t="s">
        <v>1775</v>
      </c>
      <c r="C909" s="195" t="s">
        <v>1776</v>
      </c>
      <c r="D909" s="196">
        <v>0</v>
      </c>
      <c r="E909" s="196"/>
      <c r="F909" s="197" t="str">
        <f t="shared" si="161"/>
        <v>-</v>
      </c>
    </row>
    <row r="910" spans="1:6" ht="24" x14ac:dyDescent="0.25">
      <c r="A910" s="194" t="s">
        <v>1777</v>
      </c>
      <c r="B910" s="136" t="s">
        <v>2123</v>
      </c>
      <c r="C910" s="195" t="s">
        <v>1777</v>
      </c>
      <c r="D910" s="196">
        <v>0</v>
      </c>
      <c r="E910" s="196"/>
      <c r="F910" s="197" t="str">
        <f t="shared" si="161"/>
        <v>-</v>
      </c>
    </row>
    <row r="911" spans="1:6" ht="12.75" customHeight="1" x14ac:dyDescent="0.25">
      <c r="A911" s="194">
        <v>84312</v>
      </c>
      <c r="B911" s="136" t="s">
        <v>1778</v>
      </c>
      <c r="C911" s="195" t="s">
        <v>1779</v>
      </c>
      <c r="D911" s="196">
        <v>0</v>
      </c>
      <c r="E911" s="196"/>
      <c r="F911" s="197" t="str">
        <f t="shared" si="161"/>
        <v>-</v>
      </c>
    </row>
    <row r="912" spans="1:6" ht="24" x14ac:dyDescent="0.25">
      <c r="A912" s="194">
        <v>84431</v>
      </c>
      <c r="B912" s="136" t="s">
        <v>1780</v>
      </c>
      <c r="C912" s="195" t="s">
        <v>1781</v>
      </c>
      <c r="D912" s="196">
        <v>0</v>
      </c>
      <c r="E912" s="196"/>
      <c r="F912" s="197" t="str">
        <f t="shared" si="161"/>
        <v>-</v>
      </c>
    </row>
    <row r="913" spans="1:6" ht="24" x14ac:dyDescent="0.25">
      <c r="A913" s="194">
        <v>84432</v>
      </c>
      <c r="B913" s="136" t="s">
        <v>1782</v>
      </c>
      <c r="C913" s="195" t="s">
        <v>1783</v>
      </c>
      <c r="D913" s="196">
        <v>0</v>
      </c>
      <c r="E913" s="196"/>
      <c r="F913" s="197" t="str">
        <f t="shared" si="161"/>
        <v>-</v>
      </c>
    </row>
    <row r="914" spans="1:6" ht="24" x14ac:dyDescent="0.25">
      <c r="A914" s="194" t="s">
        <v>1784</v>
      </c>
      <c r="B914" s="136" t="s">
        <v>2124</v>
      </c>
      <c r="C914" s="195" t="s">
        <v>1784</v>
      </c>
      <c r="D914" s="196">
        <v>0</v>
      </c>
      <c r="E914" s="196"/>
      <c r="F914" s="197" t="str">
        <f t="shared" si="161"/>
        <v>-</v>
      </c>
    </row>
    <row r="915" spans="1:6" ht="24" x14ac:dyDescent="0.25">
      <c r="A915" s="194">
        <v>84442</v>
      </c>
      <c r="B915" s="136" t="s">
        <v>1785</v>
      </c>
      <c r="C915" s="195" t="s">
        <v>1786</v>
      </c>
      <c r="D915" s="196">
        <v>0</v>
      </c>
      <c r="E915" s="196"/>
      <c r="F915" s="197" t="str">
        <f t="shared" si="161"/>
        <v>-</v>
      </c>
    </row>
    <row r="916" spans="1:6" ht="24" x14ac:dyDescent="0.25">
      <c r="A916" s="194">
        <v>84452</v>
      </c>
      <c r="B916" s="137" t="s">
        <v>1787</v>
      </c>
      <c r="C916" s="195" t="s">
        <v>1788</v>
      </c>
      <c r="D916" s="196">
        <v>0</v>
      </c>
      <c r="E916" s="196"/>
      <c r="F916" s="197" t="str">
        <f t="shared" si="161"/>
        <v>-</v>
      </c>
    </row>
    <row r="917" spans="1:6" ht="24" x14ac:dyDescent="0.25">
      <c r="A917" s="194" t="s">
        <v>1789</v>
      </c>
      <c r="B917" s="137" t="s">
        <v>2125</v>
      </c>
      <c r="C917" s="195" t="s">
        <v>1789</v>
      </c>
      <c r="D917" s="196">
        <v>0</v>
      </c>
      <c r="E917" s="196"/>
      <c r="F917" s="197" t="str">
        <f t="shared" si="161"/>
        <v>-</v>
      </c>
    </row>
    <row r="918" spans="1:6" ht="12.75" customHeight="1" x14ac:dyDescent="0.25">
      <c r="A918" s="194">
        <v>84461</v>
      </c>
      <c r="B918" s="136" t="s">
        <v>1790</v>
      </c>
      <c r="C918" s="195" t="s">
        <v>1791</v>
      </c>
      <c r="D918" s="196">
        <v>0</v>
      </c>
      <c r="E918" s="196"/>
      <c r="F918" s="197" t="str">
        <f t="shared" si="161"/>
        <v>-</v>
      </c>
    </row>
    <row r="919" spans="1:6" ht="12.75" customHeight="1" x14ac:dyDescent="0.25">
      <c r="A919" s="194">
        <v>84462</v>
      </c>
      <c r="B919" s="136" t="s">
        <v>1792</v>
      </c>
      <c r="C919" s="195" t="s">
        <v>1793</v>
      </c>
      <c r="D919" s="196">
        <v>0</v>
      </c>
      <c r="E919" s="196"/>
      <c r="F919" s="197" t="str">
        <f t="shared" si="161"/>
        <v>-</v>
      </c>
    </row>
    <row r="920" spans="1:6" ht="12.75" customHeight="1" x14ac:dyDescent="0.25">
      <c r="A920" s="194" t="s">
        <v>1794</v>
      </c>
      <c r="B920" s="136" t="s">
        <v>2126</v>
      </c>
      <c r="C920" s="195" t="s">
        <v>1794</v>
      </c>
      <c r="D920" s="196">
        <v>0</v>
      </c>
      <c r="E920" s="196"/>
      <c r="F920" s="197" t="str">
        <f t="shared" si="161"/>
        <v>-</v>
      </c>
    </row>
    <row r="921" spans="1:6" ht="12.75" customHeight="1" x14ac:dyDescent="0.25">
      <c r="A921" s="194">
        <v>84472</v>
      </c>
      <c r="B921" s="136" t="s">
        <v>1795</v>
      </c>
      <c r="C921" s="195" t="s">
        <v>1796</v>
      </c>
      <c r="D921" s="196">
        <v>0</v>
      </c>
      <c r="E921" s="196"/>
      <c r="F921" s="197" t="str">
        <f t="shared" si="161"/>
        <v>-</v>
      </c>
    </row>
    <row r="922" spans="1:6" ht="12.75" customHeight="1" x14ac:dyDescent="0.25">
      <c r="A922" s="194">
        <v>84482</v>
      </c>
      <c r="B922" s="136" t="s">
        <v>1797</v>
      </c>
      <c r="C922" s="195" t="s">
        <v>1798</v>
      </c>
      <c r="D922" s="196">
        <v>0</v>
      </c>
      <c r="E922" s="196"/>
      <c r="F922" s="197" t="str">
        <f t="shared" si="161"/>
        <v>-</v>
      </c>
    </row>
    <row r="923" spans="1:6" ht="12.75" customHeight="1" x14ac:dyDescent="0.25">
      <c r="A923" s="194" t="s">
        <v>1799</v>
      </c>
      <c r="B923" s="136" t="s">
        <v>2127</v>
      </c>
      <c r="C923" s="195" t="s">
        <v>1799</v>
      </c>
      <c r="D923" s="196">
        <v>0</v>
      </c>
      <c r="E923" s="196"/>
      <c r="F923" s="197" t="str">
        <f t="shared" si="161"/>
        <v>-</v>
      </c>
    </row>
    <row r="924" spans="1:6" ht="24" x14ac:dyDescent="0.25">
      <c r="A924" s="194">
        <v>84532</v>
      </c>
      <c r="B924" s="136" t="s">
        <v>1800</v>
      </c>
      <c r="C924" s="195" t="s">
        <v>1801</v>
      </c>
      <c r="D924" s="196">
        <v>0</v>
      </c>
      <c r="E924" s="196"/>
      <c r="F924" s="197" t="str">
        <f t="shared" si="161"/>
        <v>-</v>
      </c>
    </row>
    <row r="925" spans="1:6" ht="12.75" customHeight="1" x14ac:dyDescent="0.25">
      <c r="A925" s="194">
        <v>84542</v>
      </c>
      <c r="B925" s="136" t="s">
        <v>1802</v>
      </c>
      <c r="C925" s="195" t="s">
        <v>1803</v>
      </c>
      <c r="D925" s="196">
        <v>0</v>
      </c>
      <c r="E925" s="196"/>
      <c r="F925" s="197" t="str">
        <f t="shared" si="161"/>
        <v>-</v>
      </c>
    </row>
    <row r="926" spans="1:6" ht="12.75" customHeight="1" x14ac:dyDescent="0.25">
      <c r="A926" s="194">
        <v>84552</v>
      </c>
      <c r="B926" s="136" t="s">
        <v>1804</v>
      </c>
      <c r="C926" s="195" t="s">
        <v>1805</v>
      </c>
      <c r="D926" s="196">
        <v>0</v>
      </c>
      <c r="E926" s="196"/>
      <c r="F926" s="197" t="str">
        <f t="shared" si="161"/>
        <v>-</v>
      </c>
    </row>
    <row r="927" spans="1:6" ht="12.75" customHeight="1" x14ac:dyDescent="0.25">
      <c r="A927" s="194">
        <v>84711</v>
      </c>
      <c r="B927" s="136" t="s">
        <v>1806</v>
      </c>
      <c r="C927" s="195" t="s">
        <v>1807</v>
      </c>
      <c r="D927" s="196">
        <v>0</v>
      </c>
      <c r="E927" s="196"/>
      <c r="F927" s="197" t="str">
        <f t="shared" si="161"/>
        <v>-</v>
      </c>
    </row>
    <row r="928" spans="1:6" ht="12.75" customHeight="1" x14ac:dyDescent="0.25">
      <c r="A928" s="194">
        <v>84712</v>
      </c>
      <c r="B928" s="136" t="s">
        <v>1808</v>
      </c>
      <c r="C928" s="195" t="s">
        <v>1809</v>
      </c>
      <c r="D928" s="196">
        <v>0</v>
      </c>
      <c r="E928" s="196"/>
      <c r="F928" s="197" t="str">
        <f t="shared" si="161"/>
        <v>-</v>
      </c>
    </row>
    <row r="929" spans="1:6" ht="12.75" customHeight="1" x14ac:dyDescent="0.25">
      <c r="A929" s="190">
        <v>84721</v>
      </c>
      <c r="B929" s="134" t="s">
        <v>1810</v>
      </c>
      <c r="C929" s="191" t="s">
        <v>1811</v>
      </c>
      <c r="D929" s="193">
        <v>0</v>
      </c>
      <c r="E929" s="193"/>
      <c r="F929" s="148" t="str">
        <f t="shared" si="161"/>
        <v>-</v>
      </c>
    </row>
    <row r="930" spans="1:6" ht="12.75" customHeight="1" x14ac:dyDescent="0.25">
      <c r="A930" s="190">
        <v>84722</v>
      </c>
      <c r="B930" s="134" t="s">
        <v>1812</v>
      </c>
      <c r="C930" s="191" t="s">
        <v>1813</v>
      </c>
      <c r="D930" s="193">
        <v>0</v>
      </c>
      <c r="E930" s="193"/>
      <c r="F930" s="148" t="str">
        <f t="shared" si="161"/>
        <v>-</v>
      </c>
    </row>
    <row r="931" spans="1:6" ht="12.75" customHeight="1" x14ac:dyDescent="0.25">
      <c r="A931" s="190">
        <v>84731</v>
      </c>
      <c r="B931" s="134" t="s">
        <v>1814</v>
      </c>
      <c r="C931" s="191" t="s">
        <v>1815</v>
      </c>
      <c r="D931" s="193">
        <v>0</v>
      </c>
      <c r="E931" s="193"/>
      <c r="F931" s="148" t="str">
        <f t="shared" si="161"/>
        <v>-</v>
      </c>
    </row>
    <row r="932" spans="1:6" ht="12.75" customHeight="1" x14ac:dyDescent="0.25">
      <c r="A932" s="190">
        <v>84732</v>
      </c>
      <c r="B932" s="134" t="s">
        <v>1816</v>
      </c>
      <c r="C932" s="191" t="s">
        <v>1817</v>
      </c>
      <c r="D932" s="193">
        <v>0</v>
      </c>
      <c r="E932" s="193"/>
      <c r="F932" s="148" t="str">
        <f t="shared" si="161"/>
        <v>-</v>
      </c>
    </row>
    <row r="933" spans="1:6" ht="12.75" customHeight="1" x14ac:dyDescent="0.25">
      <c r="A933" s="190">
        <v>84741</v>
      </c>
      <c r="B933" s="134" t="s">
        <v>1818</v>
      </c>
      <c r="C933" s="191" t="s">
        <v>1819</v>
      </c>
      <c r="D933" s="193">
        <v>0</v>
      </c>
      <c r="E933" s="193"/>
      <c r="F933" s="148" t="str">
        <f t="shared" si="161"/>
        <v>-</v>
      </c>
    </row>
    <row r="934" spans="1:6" ht="12.75" customHeight="1" x14ac:dyDescent="0.25">
      <c r="A934" s="190">
        <v>84742</v>
      </c>
      <c r="B934" s="134" t="s">
        <v>1820</v>
      </c>
      <c r="C934" s="191" t="s">
        <v>1821</v>
      </c>
      <c r="D934" s="193">
        <v>0</v>
      </c>
      <c r="E934" s="193"/>
      <c r="F934" s="148" t="str">
        <f t="shared" si="161"/>
        <v>-</v>
      </c>
    </row>
    <row r="935" spans="1:6" ht="12.75" customHeight="1" x14ac:dyDescent="0.25">
      <c r="A935" s="190">
        <v>84751</v>
      </c>
      <c r="B935" s="134" t="s">
        <v>1822</v>
      </c>
      <c r="C935" s="191" t="s">
        <v>1823</v>
      </c>
      <c r="D935" s="193">
        <v>0</v>
      </c>
      <c r="E935" s="193"/>
      <c r="F935" s="148" t="str">
        <f t="shared" si="161"/>
        <v>-</v>
      </c>
    </row>
    <row r="936" spans="1:6" ht="12.75" customHeight="1" x14ac:dyDescent="0.25">
      <c r="A936" s="190">
        <v>84752</v>
      </c>
      <c r="B936" s="134" t="s">
        <v>1824</v>
      </c>
      <c r="C936" s="191" t="s">
        <v>1825</v>
      </c>
      <c r="D936" s="193">
        <v>0</v>
      </c>
      <c r="E936" s="193"/>
      <c r="F936" s="148" t="str">
        <f t="shared" si="161"/>
        <v>-</v>
      </c>
    </row>
    <row r="937" spans="1:6" ht="24" x14ac:dyDescent="0.25">
      <c r="A937" s="194">
        <v>84761</v>
      </c>
      <c r="B937" s="137" t="s">
        <v>1826</v>
      </c>
      <c r="C937" s="195" t="s">
        <v>1827</v>
      </c>
      <c r="D937" s="196">
        <v>0</v>
      </c>
      <c r="E937" s="196"/>
      <c r="F937" s="197" t="str">
        <f t="shared" si="161"/>
        <v>-</v>
      </c>
    </row>
    <row r="938" spans="1:6" ht="24" x14ac:dyDescent="0.25">
      <c r="A938" s="194">
        <v>84762</v>
      </c>
      <c r="B938" s="137" t="s">
        <v>1828</v>
      </c>
      <c r="C938" s="195" t="s">
        <v>1829</v>
      </c>
      <c r="D938" s="196">
        <v>0</v>
      </c>
      <c r="E938" s="196"/>
      <c r="F938" s="197" t="str">
        <f t="shared" si="161"/>
        <v>-</v>
      </c>
    </row>
    <row r="939" spans="1:6" x14ac:dyDescent="0.25">
      <c r="A939" s="194" t="s">
        <v>1830</v>
      </c>
      <c r="B939" s="136" t="s">
        <v>2128</v>
      </c>
      <c r="C939" s="195" t="s">
        <v>1830</v>
      </c>
      <c r="D939" s="196">
        <v>0</v>
      </c>
      <c r="E939" s="196"/>
      <c r="F939" s="197" t="str">
        <f t="shared" si="161"/>
        <v>-</v>
      </c>
    </row>
    <row r="940" spans="1:6" x14ac:dyDescent="0.25">
      <c r="A940" s="194" t="s">
        <v>1831</v>
      </c>
      <c r="B940" s="136" t="s">
        <v>2129</v>
      </c>
      <c r="C940" s="195" t="s">
        <v>1831</v>
      </c>
      <c r="D940" s="196">
        <v>0</v>
      </c>
      <c r="E940" s="196"/>
      <c r="F940" s="197" t="str">
        <f t="shared" si="161"/>
        <v>-</v>
      </c>
    </row>
    <row r="941" spans="1:6" ht="12.75" customHeight="1" x14ac:dyDescent="0.25">
      <c r="A941" s="194">
        <v>85412</v>
      </c>
      <c r="B941" s="136" t="s">
        <v>1832</v>
      </c>
      <c r="C941" s="195" t="s">
        <v>1833</v>
      </c>
      <c r="D941" s="196">
        <v>0</v>
      </c>
      <c r="E941" s="196"/>
      <c r="F941" s="197" t="str">
        <f t="shared" si="161"/>
        <v>-</v>
      </c>
    </row>
    <row r="942" spans="1:6" ht="24" x14ac:dyDescent="0.25">
      <c r="A942" s="194">
        <v>51212</v>
      </c>
      <c r="B942" s="137" t="s">
        <v>1834</v>
      </c>
      <c r="C942" s="195" t="s">
        <v>1835</v>
      </c>
      <c r="D942" s="196">
        <v>0</v>
      </c>
      <c r="E942" s="196"/>
      <c r="F942" s="197" t="str">
        <f t="shared" si="161"/>
        <v>-</v>
      </c>
    </row>
    <row r="943" spans="1:6" ht="12.75" customHeight="1" x14ac:dyDescent="0.25">
      <c r="A943" s="190">
        <v>51322</v>
      </c>
      <c r="B943" s="136" t="s">
        <v>1836</v>
      </c>
      <c r="C943" s="191" t="s">
        <v>1837</v>
      </c>
      <c r="D943" s="193">
        <v>0</v>
      </c>
      <c r="E943" s="193"/>
      <c r="F943" s="148" t="str">
        <f t="shared" si="161"/>
        <v>-</v>
      </c>
    </row>
    <row r="944" spans="1:6" ht="12.75" customHeight="1" x14ac:dyDescent="0.25">
      <c r="A944" s="190">
        <v>51332</v>
      </c>
      <c r="B944" s="134" t="s">
        <v>1838</v>
      </c>
      <c r="C944" s="191" t="s">
        <v>1839</v>
      </c>
      <c r="D944" s="193">
        <v>0</v>
      </c>
      <c r="E944" s="193"/>
      <c r="F944" s="148" t="str">
        <f t="shared" si="161"/>
        <v>-</v>
      </c>
    </row>
    <row r="945" spans="1:6" ht="24" x14ac:dyDescent="0.25">
      <c r="A945" s="190">
        <v>51342</v>
      </c>
      <c r="B945" s="134" t="s">
        <v>1840</v>
      </c>
      <c r="C945" s="191" t="s">
        <v>1841</v>
      </c>
      <c r="D945" s="193">
        <v>0</v>
      </c>
      <c r="E945" s="193"/>
      <c r="F945" s="148" t="str">
        <f t="shared" si="161"/>
        <v>-</v>
      </c>
    </row>
    <row r="946" spans="1:6" ht="12.75" customHeight="1" x14ac:dyDescent="0.25">
      <c r="A946" s="190">
        <v>51411</v>
      </c>
      <c r="B946" s="134" t="s">
        <v>1842</v>
      </c>
      <c r="C946" s="191" t="s">
        <v>1843</v>
      </c>
      <c r="D946" s="193">
        <v>0</v>
      </c>
      <c r="E946" s="193"/>
      <c r="F946" s="148" t="str">
        <f t="shared" si="161"/>
        <v>-</v>
      </c>
    </row>
    <row r="947" spans="1:6" ht="12.75" customHeight="1" x14ac:dyDescent="0.25">
      <c r="A947" s="190">
        <v>51412</v>
      </c>
      <c r="B947" s="134" t="s">
        <v>1844</v>
      </c>
      <c r="C947" s="191" t="s">
        <v>1845</v>
      </c>
      <c r="D947" s="193">
        <v>0</v>
      </c>
      <c r="E947" s="193"/>
      <c r="F947" s="148" t="str">
        <f t="shared" si="161"/>
        <v>-</v>
      </c>
    </row>
    <row r="948" spans="1:6" ht="24" x14ac:dyDescent="0.25">
      <c r="A948" s="190">
        <v>51532</v>
      </c>
      <c r="B948" s="134" t="s">
        <v>1846</v>
      </c>
      <c r="C948" s="191" t="s">
        <v>1847</v>
      </c>
      <c r="D948" s="193">
        <v>0</v>
      </c>
      <c r="E948" s="193"/>
      <c r="F948" s="148" t="str">
        <f t="shared" si="161"/>
        <v>-</v>
      </c>
    </row>
    <row r="949" spans="1:6" ht="24" x14ac:dyDescent="0.25">
      <c r="A949" s="190">
        <v>51542</v>
      </c>
      <c r="B949" s="134" t="s">
        <v>1848</v>
      </c>
      <c r="C949" s="191" t="s">
        <v>1849</v>
      </c>
      <c r="D949" s="193">
        <v>0</v>
      </c>
      <c r="E949" s="193"/>
      <c r="F949" s="148" t="str">
        <f t="shared" si="161"/>
        <v>-</v>
      </c>
    </row>
    <row r="950" spans="1:6" ht="24" x14ac:dyDescent="0.25">
      <c r="A950" s="190">
        <v>51552</v>
      </c>
      <c r="B950" s="135" t="s">
        <v>1850</v>
      </c>
      <c r="C950" s="191" t="s">
        <v>1851</v>
      </c>
      <c r="D950" s="193">
        <v>0</v>
      </c>
      <c r="E950" s="193"/>
      <c r="F950" s="148" t="str">
        <f t="shared" si="161"/>
        <v>-</v>
      </c>
    </row>
    <row r="951" spans="1:6" ht="24" x14ac:dyDescent="0.25">
      <c r="A951" s="190">
        <v>51631</v>
      </c>
      <c r="B951" s="134" t="s">
        <v>1852</v>
      </c>
      <c r="C951" s="191" t="s">
        <v>1853</v>
      </c>
      <c r="D951" s="193">
        <v>0</v>
      </c>
      <c r="E951" s="193"/>
      <c r="F951" s="148" t="str">
        <f t="shared" si="161"/>
        <v>-</v>
      </c>
    </row>
    <row r="952" spans="1:6" ht="24" x14ac:dyDescent="0.25">
      <c r="A952" s="190">
        <v>51632</v>
      </c>
      <c r="B952" s="134" t="s">
        <v>1854</v>
      </c>
      <c r="C952" s="191" t="s">
        <v>1855</v>
      </c>
      <c r="D952" s="193">
        <v>0</v>
      </c>
      <c r="E952" s="193"/>
      <c r="F952" s="148" t="str">
        <f t="shared" si="161"/>
        <v>-</v>
      </c>
    </row>
    <row r="953" spans="1:6" ht="12.75" customHeight="1" x14ac:dyDescent="0.25">
      <c r="A953" s="190">
        <v>51641</v>
      </c>
      <c r="B953" s="134" t="s">
        <v>1856</v>
      </c>
      <c r="C953" s="191" t="s">
        <v>1857</v>
      </c>
      <c r="D953" s="193">
        <v>0</v>
      </c>
      <c r="E953" s="193"/>
      <c r="F953" s="148" t="str">
        <f t="shared" si="161"/>
        <v>-</v>
      </c>
    </row>
    <row r="954" spans="1:6" ht="12.75" customHeight="1" x14ac:dyDescent="0.25">
      <c r="A954" s="190">
        <v>51642</v>
      </c>
      <c r="B954" s="134" t="s">
        <v>1858</v>
      </c>
      <c r="C954" s="191" t="s">
        <v>1859</v>
      </c>
      <c r="D954" s="193">
        <v>0</v>
      </c>
      <c r="E954" s="193"/>
      <c r="F954" s="148" t="str">
        <f t="shared" si="161"/>
        <v>-</v>
      </c>
    </row>
    <row r="955" spans="1:6" ht="12.75" customHeight="1" x14ac:dyDescent="0.25">
      <c r="A955" s="190">
        <v>51711</v>
      </c>
      <c r="B955" s="134" t="s">
        <v>1860</v>
      </c>
      <c r="C955" s="191" t="s">
        <v>1861</v>
      </c>
      <c r="D955" s="193">
        <v>0</v>
      </c>
      <c r="E955" s="193"/>
      <c r="F955" s="148" t="str">
        <f t="shared" si="161"/>
        <v>-</v>
      </c>
    </row>
    <row r="956" spans="1:6" ht="12.75" customHeight="1" x14ac:dyDescent="0.25">
      <c r="A956" s="190">
        <v>51712</v>
      </c>
      <c r="B956" s="134" t="s">
        <v>1862</v>
      </c>
      <c r="C956" s="191" t="s">
        <v>1863</v>
      </c>
      <c r="D956" s="193">
        <v>0</v>
      </c>
      <c r="E956" s="193"/>
      <c r="F956" s="148" t="str">
        <f t="shared" si="161"/>
        <v>-</v>
      </c>
    </row>
    <row r="957" spans="1:6" ht="12.75" customHeight="1" x14ac:dyDescent="0.25">
      <c r="A957" s="190">
        <v>51721</v>
      </c>
      <c r="B957" s="134" t="s">
        <v>1864</v>
      </c>
      <c r="C957" s="191" t="s">
        <v>1865</v>
      </c>
      <c r="D957" s="193">
        <v>0</v>
      </c>
      <c r="E957" s="193"/>
      <c r="F957" s="148" t="str">
        <f t="shared" si="161"/>
        <v>-</v>
      </c>
    </row>
    <row r="958" spans="1:6" ht="12.75" customHeight="1" x14ac:dyDescent="0.25">
      <c r="A958" s="190">
        <v>51722</v>
      </c>
      <c r="B958" s="134" t="s">
        <v>1866</v>
      </c>
      <c r="C958" s="191" t="s">
        <v>1867</v>
      </c>
      <c r="D958" s="193">
        <v>0</v>
      </c>
      <c r="E958" s="193"/>
      <c r="F958" s="148" t="str">
        <f t="shared" si="161"/>
        <v>-</v>
      </c>
    </row>
    <row r="959" spans="1:6" ht="12.75" customHeight="1" x14ac:dyDescent="0.25">
      <c r="A959" s="190">
        <v>51731</v>
      </c>
      <c r="B959" s="134" t="s">
        <v>1868</v>
      </c>
      <c r="C959" s="191" t="s">
        <v>1869</v>
      </c>
      <c r="D959" s="193">
        <v>0</v>
      </c>
      <c r="E959" s="193"/>
      <c r="F959" s="148" t="str">
        <f t="shared" si="161"/>
        <v>-</v>
      </c>
    </row>
    <row r="960" spans="1:6" ht="12.75" customHeight="1" x14ac:dyDescent="0.25">
      <c r="A960" s="190">
        <v>51732</v>
      </c>
      <c r="B960" s="134" t="s">
        <v>1870</v>
      </c>
      <c r="C960" s="191" t="s">
        <v>1871</v>
      </c>
      <c r="D960" s="193">
        <v>0</v>
      </c>
      <c r="E960" s="193"/>
      <c r="F960" s="148" t="str">
        <f t="shared" si="161"/>
        <v>-</v>
      </c>
    </row>
    <row r="961" spans="1:6" ht="12.75" customHeight="1" x14ac:dyDescent="0.25">
      <c r="A961" s="190">
        <v>51741</v>
      </c>
      <c r="B961" s="134" t="s">
        <v>1872</v>
      </c>
      <c r="C961" s="191" t="s">
        <v>1873</v>
      </c>
      <c r="D961" s="193">
        <v>0</v>
      </c>
      <c r="E961" s="193"/>
      <c r="F961" s="148" t="str">
        <f t="shared" si="161"/>
        <v>-</v>
      </c>
    </row>
    <row r="962" spans="1:6" ht="12.75" customHeight="1" x14ac:dyDescent="0.25">
      <c r="A962" s="190">
        <v>51742</v>
      </c>
      <c r="B962" s="134" t="s">
        <v>1874</v>
      </c>
      <c r="C962" s="191" t="s">
        <v>1875</v>
      </c>
      <c r="D962" s="193">
        <v>0</v>
      </c>
      <c r="E962" s="193"/>
      <c r="F962" s="148" t="str">
        <f t="shared" si="161"/>
        <v>-</v>
      </c>
    </row>
    <row r="963" spans="1:6" ht="12.75" customHeight="1" x14ac:dyDescent="0.25">
      <c r="A963" s="190">
        <v>51751</v>
      </c>
      <c r="B963" s="134" t="s">
        <v>1876</v>
      </c>
      <c r="C963" s="191" t="s">
        <v>1877</v>
      </c>
      <c r="D963" s="193">
        <v>0</v>
      </c>
      <c r="E963" s="193"/>
      <c r="F963" s="148" t="str">
        <f t="shared" si="161"/>
        <v>-</v>
      </c>
    </row>
    <row r="964" spans="1:6" ht="12.75" customHeight="1" x14ac:dyDescent="0.25">
      <c r="A964" s="190">
        <v>51752</v>
      </c>
      <c r="B964" s="134" t="s">
        <v>1878</v>
      </c>
      <c r="C964" s="191" t="s">
        <v>1879</v>
      </c>
      <c r="D964" s="193">
        <v>0</v>
      </c>
      <c r="E964" s="193"/>
      <c r="F964" s="148" t="str">
        <f t="shared" si="161"/>
        <v>-</v>
      </c>
    </row>
    <row r="965" spans="1:6" ht="24" x14ac:dyDescent="0.25">
      <c r="A965" s="190">
        <v>51761</v>
      </c>
      <c r="B965" s="136" t="s">
        <v>1880</v>
      </c>
      <c r="C965" s="191" t="s">
        <v>1881</v>
      </c>
      <c r="D965" s="193">
        <v>0</v>
      </c>
      <c r="E965" s="193"/>
      <c r="F965" s="148" t="str">
        <f t="shared" si="161"/>
        <v>-</v>
      </c>
    </row>
    <row r="966" spans="1:6" ht="24" x14ac:dyDescent="0.25">
      <c r="A966" s="194">
        <v>51762</v>
      </c>
      <c r="B966" s="136" t="s">
        <v>1882</v>
      </c>
      <c r="C966" s="195" t="s">
        <v>1883</v>
      </c>
      <c r="D966" s="196">
        <v>0</v>
      </c>
      <c r="E966" s="196"/>
      <c r="F966" s="197" t="str">
        <f t="shared" si="161"/>
        <v>-</v>
      </c>
    </row>
    <row r="967" spans="1:6" x14ac:dyDescent="0.25">
      <c r="A967" s="194">
        <v>51771</v>
      </c>
      <c r="B967" s="136" t="s">
        <v>2130</v>
      </c>
      <c r="C967" s="195" t="s">
        <v>1884</v>
      </c>
      <c r="D967" s="196">
        <v>0</v>
      </c>
      <c r="E967" s="196"/>
      <c r="F967" s="197" t="str">
        <f t="shared" si="161"/>
        <v>-</v>
      </c>
    </row>
    <row r="968" spans="1:6" x14ac:dyDescent="0.25">
      <c r="A968" s="194">
        <v>51772</v>
      </c>
      <c r="B968" s="136" t="s">
        <v>2131</v>
      </c>
      <c r="C968" s="195" t="s">
        <v>1885</v>
      </c>
      <c r="D968" s="196">
        <v>0</v>
      </c>
      <c r="E968" s="196"/>
      <c r="F968" s="197" t="str">
        <f t="shared" si="161"/>
        <v>-</v>
      </c>
    </row>
    <row r="969" spans="1:6" ht="24" x14ac:dyDescent="0.25">
      <c r="A969" s="194">
        <v>54132</v>
      </c>
      <c r="B969" s="136" t="s">
        <v>1886</v>
      </c>
      <c r="C969" s="195" t="s">
        <v>1887</v>
      </c>
      <c r="D969" s="196">
        <v>0</v>
      </c>
      <c r="E969" s="196"/>
      <c r="F969" s="197" t="str">
        <f t="shared" si="161"/>
        <v>-</v>
      </c>
    </row>
    <row r="970" spans="1:6" ht="24" x14ac:dyDescent="0.25">
      <c r="A970" s="190">
        <v>54142</v>
      </c>
      <c r="B970" s="136" t="s">
        <v>1888</v>
      </c>
      <c r="C970" s="191" t="s">
        <v>1889</v>
      </c>
      <c r="D970" s="193">
        <v>0</v>
      </c>
      <c r="E970" s="193"/>
      <c r="F970" s="148" t="str">
        <f t="shared" si="161"/>
        <v>-</v>
      </c>
    </row>
    <row r="971" spans="1:6" ht="12.75" customHeight="1" x14ac:dyDescent="0.25">
      <c r="A971" s="190">
        <v>54152</v>
      </c>
      <c r="B971" s="136" t="s">
        <v>1890</v>
      </c>
      <c r="C971" s="191" t="s">
        <v>1891</v>
      </c>
      <c r="D971" s="193">
        <v>0</v>
      </c>
      <c r="E971" s="193"/>
      <c r="F971" s="148" t="str">
        <f t="shared" si="161"/>
        <v>-</v>
      </c>
    </row>
    <row r="972" spans="1:6" ht="24" x14ac:dyDescent="0.25">
      <c r="A972" s="190">
        <v>54162</v>
      </c>
      <c r="B972" s="136" t="s">
        <v>1892</v>
      </c>
      <c r="C972" s="191" t="s">
        <v>1893</v>
      </c>
      <c r="D972" s="193">
        <v>0</v>
      </c>
      <c r="E972" s="193"/>
      <c r="F972" s="148" t="str">
        <f t="shared" si="161"/>
        <v>-</v>
      </c>
    </row>
    <row r="973" spans="1:6" ht="24" x14ac:dyDescent="0.25">
      <c r="A973" s="190">
        <v>54221</v>
      </c>
      <c r="B973" s="137" t="s">
        <v>1894</v>
      </c>
      <c r="C973" s="191" t="s">
        <v>1895</v>
      </c>
      <c r="D973" s="193">
        <v>0</v>
      </c>
      <c r="E973" s="193"/>
      <c r="F973" s="148" t="str">
        <f t="shared" si="161"/>
        <v>-</v>
      </c>
    </row>
    <row r="974" spans="1:6" ht="24" x14ac:dyDescent="0.25">
      <c r="A974" s="194">
        <v>54222</v>
      </c>
      <c r="B974" s="137" t="s">
        <v>1896</v>
      </c>
      <c r="C974" s="195" t="s">
        <v>1897</v>
      </c>
      <c r="D974" s="196">
        <v>0</v>
      </c>
      <c r="E974" s="196"/>
      <c r="F974" s="197" t="str">
        <f t="shared" si="161"/>
        <v>-</v>
      </c>
    </row>
    <row r="975" spans="1:6" ht="24" x14ac:dyDescent="0.25">
      <c r="A975" s="194" t="s">
        <v>1898</v>
      </c>
      <c r="B975" s="136" t="s">
        <v>2132</v>
      </c>
      <c r="C975" s="195" t="s">
        <v>1898</v>
      </c>
      <c r="D975" s="196">
        <v>0</v>
      </c>
      <c r="E975" s="196"/>
      <c r="F975" s="197" t="str">
        <f t="shared" si="161"/>
        <v>-</v>
      </c>
    </row>
    <row r="976" spans="1:6" ht="24" x14ac:dyDescent="0.25">
      <c r="A976" s="194">
        <v>54232</v>
      </c>
      <c r="B976" s="137" t="s">
        <v>1899</v>
      </c>
      <c r="C976" s="195" t="s">
        <v>1900</v>
      </c>
      <c r="D976" s="196">
        <v>0</v>
      </c>
      <c r="E976" s="196"/>
      <c r="F976" s="197" t="str">
        <f t="shared" si="161"/>
        <v>-</v>
      </c>
    </row>
    <row r="977" spans="1:6" ht="24" x14ac:dyDescent="0.25">
      <c r="A977" s="194">
        <v>54242</v>
      </c>
      <c r="B977" s="136" t="s">
        <v>1901</v>
      </c>
      <c r="C977" s="195" t="s">
        <v>1902</v>
      </c>
      <c r="D977" s="196">
        <v>0</v>
      </c>
      <c r="E977" s="196"/>
      <c r="F977" s="197" t="str">
        <f t="shared" si="161"/>
        <v>-</v>
      </c>
    </row>
    <row r="978" spans="1:6" ht="24" x14ac:dyDescent="0.25">
      <c r="A978" s="194" t="s">
        <v>1903</v>
      </c>
      <c r="B978" s="136" t="s">
        <v>2133</v>
      </c>
      <c r="C978" s="195" t="s">
        <v>1903</v>
      </c>
      <c r="D978" s="196">
        <v>0</v>
      </c>
      <c r="E978" s="196"/>
      <c r="F978" s="197" t="str">
        <f t="shared" si="161"/>
        <v>-</v>
      </c>
    </row>
    <row r="979" spans="1:6" ht="24" x14ac:dyDescent="0.25">
      <c r="A979" s="194">
        <v>54312</v>
      </c>
      <c r="B979" s="137" t="s">
        <v>1904</v>
      </c>
      <c r="C979" s="195" t="s">
        <v>1905</v>
      </c>
      <c r="D979" s="196">
        <v>0</v>
      </c>
      <c r="E979" s="196"/>
      <c r="F979" s="197" t="str">
        <f t="shared" si="161"/>
        <v>-</v>
      </c>
    </row>
    <row r="980" spans="1:6" ht="24" x14ac:dyDescent="0.25">
      <c r="A980" s="194">
        <v>54431</v>
      </c>
      <c r="B980" s="136" t="s">
        <v>1906</v>
      </c>
      <c r="C980" s="195" t="s">
        <v>1907</v>
      </c>
      <c r="D980" s="196">
        <v>0</v>
      </c>
      <c r="E980" s="196"/>
      <c r="F980" s="197" t="str">
        <f t="shared" si="161"/>
        <v>-</v>
      </c>
    </row>
    <row r="981" spans="1:6" ht="24" x14ac:dyDescent="0.25">
      <c r="A981" s="194">
        <v>54432</v>
      </c>
      <c r="B981" s="136" t="s">
        <v>1908</v>
      </c>
      <c r="C981" s="195" t="s">
        <v>1909</v>
      </c>
      <c r="D981" s="196">
        <v>0</v>
      </c>
      <c r="E981" s="196"/>
      <c r="F981" s="197" t="str">
        <f t="shared" si="161"/>
        <v>-</v>
      </c>
    </row>
    <row r="982" spans="1:6" ht="24" x14ac:dyDescent="0.25">
      <c r="A982" s="194" t="s">
        <v>1910</v>
      </c>
      <c r="B982" s="136" t="s">
        <v>2134</v>
      </c>
      <c r="C982" s="195" t="s">
        <v>1910</v>
      </c>
      <c r="D982" s="196">
        <v>0</v>
      </c>
      <c r="E982" s="196"/>
      <c r="F982" s="197" t="str">
        <f t="shared" si="161"/>
        <v>-</v>
      </c>
    </row>
    <row r="983" spans="1:6" ht="24" x14ac:dyDescent="0.25">
      <c r="A983" s="194">
        <v>54442</v>
      </c>
      <c r="B983" s="136" t="s">
        <v>1911</v>
      </c>
      <c r="C983" s="195" t="s">
        <v>1912</v>
      </c>
      <c r="D983" s="196">
        <v>0</v>
      </c>
      <c r="E983" s="196"/>
      <c r="F983" s="197" t="str">
        <f t="shared" si="161"/>
        <v>-</v>
      </c>
    </row>
    <row r="984" spans="1:6" ht="24" x14ac:dyDescent="0.25">
      <c r="A984" s="194">
        <v>54452</v>
      </c>
      <c r="B984" s="136" t="s">
        <v>1913</v>
      </c>
      <c r="C984" s="195" t="s">
        <v>1914</v>
      </c>
      <c r="D984" s="196">
        <v>0</v>
      </c>
      <c r="E984" s="196"/>
      <c r="F984" s="197" t="str">
        <f t="shared" si="161"/>
        <v>-</v>
      </c>
    </row>
    <row r="985" spans="1:6" ht="24" x14ac:dyDescent="0.25">
      <c r="A985" s="194" t="s">
        <v>1915</v>
      </c>
      <c r="B985" s="136" t="s">
        <v>2135</v>
      </c>
      <c r="C985" s="195" t="s">
        <v>1915</v>
      </c>
      <c r="D985" s="196">
        <v>0</v>
      </c>
      <c r="E985" s="196"/>
      <c r="F985" s="197" t="str">
        <f t="shared" si="161"/>
        <v>-</v>
      </c>
    </row>
    <row r="986" spans="1:6" ht="24" x14ac:dyDescent="0.25">
      <c r="A986" s="194">
        <v>54461</v>
      </c>
      <c r="B986" s="136" t="s">
        <v>1916</v>
      </c>
      <c r="C986" s="195" t="s">
        <v>1917</v>
      </c>
      <c r="D986" s="196">
        <v>0</v>
      </c>
      <c r="E986" s="196"/>
      <c r="F986" s="197" t="str">
        <f t="shared" si="161"/>
        <v>-</v>
      </c>
    </row>
    <row r="987" spans="1:6" ht="24" x14ac:dyDescent="0.25">
      <c r="A987" s="194">
        <v>54462</v>
      </c>
      <c r="B987" s="136" t="s">
        <v>1918</v>
      </c>
      <c r="C987" s="195" t="s">
        <v>1919</v>
      </c>
      <c r="D987" s="196">
        <v>0</v>
      </c>
      <c r="E987" s="196"/>
      <c r="F987" s="197" t="str">
        <f t="shared" si="161"/>
        <v>-</v>
      </c>
    </row>
    <row r="988" spans="1:6" x14ac:dyDescent="0.25">
      <c r="A988" s="194" t="s">
        <v>1920</v>
      </c>
      <c r="B988" s="136" t="s">
        <v>2136</v>
      </c>
      <c r="C988" s="195" t="s">
        <v>1920</v>
      </c>
      <c r="D988" s="196">
        <v>0</v>
      </c>
      <c r="E988" s="196"/>
      <c r="F988" s="197" t="str">
        <f t="shared" si="161"/>
        <v>-</v>
      </c>
    </row>
    <row r="989" spans="1:6" ht="24" x14ac:dyDescent="0.25">
      <c r="A989" s="194">
        <v>54472</v>
      </c>
      <c r="B989" s="137" t="s">
        <v>1921</v>
      </c>
      <c r="C989" s="195" t="s">
        <v>1922</v>
      </c>
      <c r="D989" s="196">
        <v>0</v>
      </c>
      <c r="E989" s="196"/>
      <c r="F989" s="197" t="str">
        <f t="shared" si="161"/>
        <v>-</v>
      </c>
    </row>
    <row r="990" spans="1:6" ht="24" x14ac:dyDescent="0.25">
      <c r="A990" s="194">
        <v>54482</v>
      </c>
      <c r="B990" s="137" t="s">
        <v>1923</v>
      </c>
      <c r="C990" s="195" t="s">
        <v>1924</v>
      </c>
      <c r="D990" s="196">
        <v>0</v>
      </c>
      <c r="E990" s="196"/>
      <c r="F990" s="197" t="str">
        <f t="shared" si="161"/>
        <v>-</v>
      </c>
    </row>
    <row r="991" spans="1:6" ht="24" x14ac:dyDescent="0.25">
      <c r="A991" s="194" t="s">
        <v>1925</v>
      </c>
      <c r="B991" s="137" t="s">
        <v>2137</v>
      </c>
      <c r="C991" s="195" t="s">
        <v>1925</v>
      </c>
      <c r="D991" s="196">
        <v>0</v>
      </c>
      <c r="E991" s="196"/>
      <c r="F991" s="197" t="str">
        <f t="shared" si="161"/>
        <v>-</v>
      </c>
    </row>
    <row r="992" spans="1:6" ht="24" x14ac:dyDescent="0.25">
      <c r="A992" s="194">
        <v>54532</v>
      </c>
      <c r="B992" s="136" t="s">
        <v>1926</v>
      </c>
      <c r="C992" s="195" t="s">
        <v>1927</v>
      </c>
      <c r="D992" s="196">
        <v>0</v>
      </c>
      <c r="E992" s="196"/>
      <c r="F992" s="197" t="str">
        <f t="shared" si="161"/>
        <v>-</v>
      </c>
    </row>
    <row r="993" spans="1:6" ht="12.75" customHeight="1" x14ac:dyDescent="0.25">
      <c r="A993" s="194">
        <v>54542</v>
      </c>
      <c r="B993" s="136" t="s">
        <v>1928</v>
      </c>
      <c r="C993" s="195" t="s">
        <v>1929</v>
      </c>
      <c r="D993" s="196">
        <v>0</v>
      </c>
      <c r="E993" s="196"/>
      <c r="F993" s="197" t="str">
        <f t="shared" si="161"/>
        <v>-</v>
      </c>
    </row>
    <row r="994" spans="1:6" ht="24" x14ac:dyDescent="0.25">
      <c r="A994" s="194">
        <v>54552</v>
      </c>
      <c r="B994" s="136" t="s">
        <v>1930</v>
      </c>
      <c r="C994" s="195" t="s">
        <v>1931</v>
      </c>
      <c r="D994" s="196">
        <v>0</v>
      </c>
      <c r="E994" s="196"/>
      <c r="F994" s="197" t="str">
        <f t="shared" si="161"/>
        <v>-</v>
      </c>
    </row>
    <row r="995" spans="1:6" ht="12.75" customHeight="1" x14ac:dyDescent="0.25">
      <c r="A995" s="194">
        <v>54711</v>
      </c>
      <c r="B995" s="136" t="s">
        <v>1932</v>
      </c>
      <c r="C995" s="195" t="s">
        <v>1933</v>
      </c>
      <c r="D995" s="196">
        <v>0</v>
      </c>
      <c r="E995" s="196"/>
      <c r="F995" s="197" t="str">
        <f t="shared" si="161"/>
        <v>-</v>
      </c>
    </row>
    <row r="996" spans="1:6" ht="12.75" customHeight="1" x14ac:dyDescent="0.25">
      <c r="A996" s="194">
        <v>54712</v>
      </c>
      <c r="B996" s="136" t="s">
        <v>1934</v>
      </c>
      <c r="C996" s="195" t="s">
        <v>1935</v>
      </c>
      <c r="D996" s="196">
        <v>0</v>
      </c>
      <c r="E996" s="196"/>
      <c r="F996" s="197" t="str">
        <f t="shared" ref="F996:F1009" si="162">IF(D996&lt;&gt;0,IF(E996/D996&gt;=100,"&gt;&gt;100",E996/D996*100),"-")</f>
        <v>-</v>
      </c>
    </row>
    <row r="997" spans="1:6" ht="12.75" customHeight="1" x14ac:dyDescent="0.25">
      <c r="A997" s="194">
        <v>54721</v>
      </c>
      <c r="B997" s="136" t="s">
        <v>1936</v>
      </c>
      <c r="C997" s="195" t="s">
        <v>1937</v>
      </c>
      <c r="D997" s="196">
        <v>0</v>
      </c>
      <c r="E997" s="196"/>
      <c r="F997" s="197" t="str">
        <f t="shared" si="162"/>
        <v>-</v>
      </c>
    </row>
    <row r="998" spans="1:6" ht="12.75" customHeight="1" x14ac:dyDescent="0.25">
      <c r="A998" s="194">
        <v>54722</v>
      </c>
      <c r="B998" s="136" t="s">
        <v>1938</v>
      </c>
      <c r="C998" s="195" t="s">
        <v>1939</v>
      </c>
      <c r="D998" s="196">
        <v>0</v>
      </c>
      <c r="E998" s="196"/>
      <c r="F998" s="197" t="str">
        <f t="shared" si="162"/>
        <v>-</v>
      </c>
    </row>
    <row r="999" spans="1:6" ht="12.75" customHeight="1" x14ac:dyDescent="0.25">
      <c r="A999" s="194">
        <v>54731</v>
      </c>
      <c r="B999" s="136" t="s">
        <v>1940</v>
      </c>
      <c r="C999" s="195" t="s">
        <v>1941</v>
      </c>
      <c r="D999" s="196">
        <v>0</v>
      </c>
      <c r="E999" s="196"/>
      <c r="F999" s="197" t="str">
        <f t="shared" si="162"/>
        <v>-</v>
      </c>
    </row>
    <row r="1000" spans="1:6" ht="12.75" customHeight="1" x14ac:dyDescent="0.25">
      <c r="A1000" s="194">
        <v>54732</v>
      </c>
      <c r="B1000" s="136" t="s">
        <v>1942</v>
      </c>
      <c r="C1000" s="195" t="s">
        <v>1943</v>
      </c>
      <c r="D1000" s="196">
        <v>0</v>
      </c>
      <c r="E1000" s="196"/>
      <c r="F1000" s="197" t="str">
        <f t="shared" si="162"/>
        <v>-</v>
      </c>
    </row>
    <row r="1001" spans="1:6" ht="12.75" customHeight="1" x14ac:dyDescent="0.25">
      <c r="A1001" s="194">
        <v>54741</v>
      </c>
      <c r="B1001" s="136" t="s">
        <v>1944</v>
      </c>
      <c r="C1001" s="195" t="s">
        <v>1945</v>
      </c>
      <c r="D1001" s="196">
        <v>0</v>
      </c>
      <c r="E1001" s="196"/>
      <c r="F1001" s="197" t="str">
        <f t="shared" si="162"/>
        <v>-</v>
      </c>
    </row>
    <row r="1002" spans="1:6" ht="12.75" customHeight="1" x14ac:dyDescent="0.25">
      <c r="A1002" s="194">
        <v>54742</v>
      </c>
      <c r="B1002" s="136" t="s">
        <v>1946</v>
      </c>
      <c r="C1002" s="195" t="s">
        <v>1947</v>
      </c>
      <c r="D1002" s="196">
        <v>0</v>
      </c>
      <c r="E1002" s="196"/>
      <c r="F1002" s="197" t="str">
        <f t="shared" si="162"/>
        <v>-</v>
      </c>
    </row>
    <row r="1003" spans="1:6" ht="24" x14ac:dyDescent="0.25">
      <c r="A1003" s="194">
        <v>54751</v>
      </c>
      <c r="B1003" s="136" t="s">
        <v>1948</v>
      </c>
      <c r="C1003" s="195" t="s">
        <v>1949</v>
      </c>
      <c r="D1003" s="196">
        <v>0</v>
      </c>
      <c r="E1003" s="196"/>
      <c r="F1003" s="197" t="str">
        <f t="shared" si="162"/>
        <v>-</v>
      </c>
    </row>
    <row r="1004" spans="1:6" ht="24" x14ac:dyDescent="0.25">
      <c r="A1004" s="194">
        <v>54752</v>
      </c>
      <c r="B1004" s="136" t="s">
        <v>1950</v>
      </c>
      <c r="C1004" s="195" t="s">
        <v>1951</v>
      </c>
      <c r="D1004" s="196">
        <v>0</v>
      </c>
      <c r="E1004" s="196"/>
      <c r="F1004" s="197" t="str">
        <f t="shared" si="162"/>
        <v>-</v>
      </c>
    </row>
    <row r="1005" spans="1:6" ht="24" x14ac:dyDescent="0.25">
      <c r="A1005" s="194">
        <v>54761</v>
      </c>
      <c r="B1005" s="136" t="s">
        <v>1952</v>
      </c>
      <c r="C1005" s="195" t="s">
        <v>1953</v>
      </c>
      <c r="D1005" s="196">
        <v>0</v>
      </c>
      <c r="E1005" s="196"/>
      <c r="F1005" s="197" t="str">
        <f t="shared" si="162"/>
        <v>-</v>
      </c>
    </row>
    <row r="1006" spans="1:6" ht="24" x14ac:dyDescent="0.25">
      <c r="A1006" s="194">
        <v>54762</v>
      </c>
      <c r="B1006" s="136" t="s">
        <v>1954</v>
      </c>
      <c r="C1006" s="195" t="s">
        <v>1955</v>
      </c>
      <c r="D1006" s="196">
        <v>0</v>
      </c>
      <c r="E1006" s="196"/>
      <c r="F1006" s="197" t="str">
        <f t="shared" si="162"/>
        <v>-</v>
      </c>
    </row>
    <row r="1007" spans="1:6" ht="24" x14ac:dyDescent="0.25">
      <c r="A1007" s="194">
        <v>54771</v>
      </c>
      <c r="B1007" s="136" t="s">
        <v>2138</v>
      </c>
      <c r="C1007" s="195" t="s">
        <v>1956</v>
      </c>
      <c r="D1007" s="196">
        <v>0</v>
      </c>
      <c r="E1007" s="196"/>
      <c r="F1007" s="197" t="str">
        <f t="shared" si="162"/>
        <v>-</v>
      </c>
    </row>
    <row r="1008" spans="1:6" ht="24" x14ac:dyDescent="0.25">
      <c r="A1008" s="194">
        <v>54772</v>
      </c>
      <c r="B1008" s="136" t="s">
        <v>2139</v>
      </c>
      <c r="C1008" s="195" t="s">
        <v>1957</v>
      </c>
      <c r="D1008" s="196">
        <v>0</v>
      </c>
      <c r="E1008" s="196"/>
      <c r="F1008" s="197" t="str">
        <f t="shared" si="162"/>
        <v>-</v>
      </c>
    </row>
    <row r="1009" spans="1:6" ht="24" x14ac:dyDescent="0.25">
      <c r="A1009" s="208">
        <v>55312</v>
      </c>
      <c r="B1009" s="136" t="s">
        <v>2140</v>
      </c>
      <c r="C1009" s="209" t="s">
        <v>1958</v>
      </c>
      <c r="D1009" s="210">
        <v>0</v>
      </c>
      <c r="E1009" s="210"/>
      <c r="F1009" s="211" t="str">
        <f t="shared" si="162"/>
        <v>-</v>
      </c>
    </row>
    <row r="1010" spans="1:6" ht="20.100000000000001" customHeight="1" x14ac:dyDescent="0.25">
      <c r="A1010" s="254" t="s">
        <v>1959</v>
      </c>
      <c r="B1010" s="255"/>
      <c r="C1010" s="140"/>
      <c r="D1010" s="141"/>
      <c r="E1010" s="141"/>
      <c r="F1010" s="142"/>
    </row>
    <row r="1011" spans="1:6" ht="39" customHeight="1" x14ac:dyDescent="0.25">
      <c r="A1011" s="143" t="s">
        <v>1960</v>
      </c>
      <c r="B1011" s="144" t="s">
        <v>231</v>
      </c>
      <c r="C1011" s="145" t="s">
        <v>232</v>
      </c>
      <c r="D1011" s="146" t="s">
        <v>1961</v>
      </c>
      <c r="E1011" s="147" t="s">
        <v>1962</v>
      </c>
      <c r="F1011" s="146" t="s">
        <v>235</v>
      </c>
    </row>
    <row r="1012" spans="1:6" ht="36" x14ac:dyDescent="0.25">
      <c r="A1012" s="212" t="s">
        <v>1963</v>
      </c>
      <c r="B1012" s="213" t="s">
        <v>1964</v>
      </c>
      <c r="C1012" s="214" t="s">
        <v>1965</v>
      </c>
      <c r="D1012" s="215">
        <v>0</v>
      </c>
      <c r="E1012" s="215"/>
      <c r="F1012" s="197" t="str">
        <f t="shared" ref="F1012:F1019" si="163">IF(D1012&lt;&gt;0,IF(E1012/D1012&gt;=100,"&gt;&gt;100",E1012/D1012*100),"-")</f>
        <v>-</v>
      </c>
    </row>
    <row r="1013" spans="1:6" ht="24" x14ac:dyDescent="0.25">
      <c r="A1013" s="194" t="s">
        <v>1966</v>
      </c>
      <c r="B1013" s="136" t="s">
        <v>2141</v>
      </c>
      <c r="C1013" s="195" t="s">
        <v>1966</v>
      </c>
      <c r="D1013" s="216">
        <v>0</v>
      </c>
      <c r="E1013" s="216"/>
      <c r="F1013" s="197" t="str">
        <f t="shared" si="163"/>
        <v>-</v>
      </c>
    </row>
    <row r="1014" spans="1:6" ht="24" x14ac:dyDescent="0.25">
      <c r="A1014" s="194" t="s">
        <v>1967</v>
      </c>
      <c r="B1014" s="136" t="s">
        <v>2142</v>
      </c>
      <c r="C1014" s="195" t="s">
        <v>1967</v>
      </c>
      <c r="D1014" s="216">
        <v>0</v>
      </c>
      <c r="E1014" s="216"/>
      <c r="F1014" s="197" t="str">
        <f t="shared" si="163"/>
        <v>-</v>
      </c>
    </row>
    <row r="1015" spans="1:6" ht="24" x14ac:dyDescent="0.25">
      <c r="A1015" s="194">
        <v>26454</v>
      </c>
      <c r="B1015" s="136" t="s">
        <v>1968</v>
      </c>
      <c r="C1015" s="195" t="s">
        <v>1969</v>
      </c>
      <c r="D1015" s="216">
        <v>0</v>
      </c>
      <c r="E1015" s="216"/>
      <c r="F1015" s="197" t="str">
        <f t="shared" si="163"/>
        <v>-</v>
      </c>
    </row>
    <row r="1016" spans="1:6" ht="12.75" customHeight="1" x14ac:dyDescent="0.25">
      <c r="A1016" s="194" t="s">
        <v>1970</v>
      </c>
      <c r="B1016" s="136" t="s">
        <v>2143</v>
      </c>
      <c r="C1016" s="195" t="s">
        <v>1970</v>
      </c>
      <c r="D1016" s="216">
        <v>0</v>
      </c>
      <c r="E1016" s="216"/>
      <c r="F1016" s="197" t="str">
        <f t="shared" si="163"/>
        <v>-</v>
      </c>
    </row>
    <row r="1017" spans="1:6" ht="36" x14ac:dyDescent="0.25">
      <c r="A1017" s="194" t="s">
        <v>1971</v>
      </c>
      <c r="B1017" s="136" t="s">
        <v>1972</v>
      </c>
      <c r="C1017" s="195" t="s">
        <v>1973</v>
      </c>
      <c r="D1017" s="216">
        <v>0</v>
      </c>
      <c r="E1017" s="216"/>
      <c r="F1017" s="197" t="str">
        <f t="shared" si="163"/>
        <v>-</v>
      </c>
    </row>
    <row r="1018" spans="1:6" ht="12.75" customHeight="1" x14ac:dyDescent="0.25">
      <c r="A1018" s="194" t="s">
        <v>1974</v>
      </c>
      <c r="B1018" s="136" t="s">
        <v>2144</v>
      </c>
      <c r="C1018" s="195" t="s">
        <v>1974</v>
      </c>
      <c r="D1018" s="216">
        <v>0</v>
      </c>
      <c r="E1018" s="216"/>
      <c r="F1018" s="197" t="str">
        <f t="shared" si="163"/>
        <v>-</v>
      </c>
    </row>
    <row r="1019" spans="1:6" ht="24" x14ac:dyDescent="0.25">
      <c r="A1019" s="208">
        <v>26534</v>
      </c>
      <c r="B1019" s="217" t="s">
        <v>1975</v>
      </c>
      <c r="C1019" s="209" t="s">
        <v>1976</v>
      </c>
      <c r="D1019" s="218">
        <v>0</v>
      </c>
      <c r="E1019" s="218"/>
      <c r="F1019" s="211" t="str">
        <f t="shared" si="163"/>
        <v>-</v>
      </c>
    </row>
    <row r="1020" spans="1:6" ht="15" customHeight="1" x14ac:dyDescent="0.25">
      <c r="A1020" s="149"/>
      <c r="B1020" s="150"/>
      <c r="C1020" s="151"/>
      <c r="D1020" s="152"/>
      <c r="E1020" s="152"/>
      <c r="F1020" s="152"/>
    </row>
    <row r="1021" spans="1:6" ht="15" customHeight="1" x14ac:dyDescent="0.25">
      <c r="A1021" s="149"/>
      <c r="B1021" s="150"/>
      <c r="C1021" s="151"/>
      <c r="D1021" s="256"/>
      <c r="E1021" s="257"/>
      <c r="F1021" s="152"/>
    </row>
    <row r="1022" spans="1:6" ht="15" customHeight="1" x14ac:dyDescent="0.25">
      <c r="A1022" s="149"/>
      <c r="B1022" s="150"/>
      <c r="C1022" s="151"/>
      <c r="D1022" s="256"/>
      <c r="E1022" s="257"/>
      <c r="F1022" s="152"/>
    </row>
    <row r="1023" spans="1:6" ht="15" customHeight="1" x14ac:dyDescent="0.25">
      <c r="A1023" s="149"/>
      <c r="B1023" s="150"/>
      <c r="C1023" s="151"/>
      <c r="D1023" s="152"/>
      <c r="E1023" s="152"/>
      <c r="F1023" s="152"/>
    </row>
    <row r="1024" spans="1:6" ht="15" customHeight="1" x14ac:dyDescent="0.25">
      <c r="A1024" s="149"/>
      <c r="B1024" s="150"/>
      <c r="C1024" s="151"/>
      <c r="D1024" s="152"/>
      <c r="E1024" s="152"/>
      <c r="F1024" s="152"/>
    </row>
    <row r="1025" spans="1:6" ht="15" customHeight="1" x14ac:dyDescent="0.25">
      <c r="A1025" s="149"/>
      <c r="B1025" s="150"/>
      <c r="C1025" s="151"/>
      <c r="D1025" s="152"/>
      <c r="E1025" s="152"/>
      <c r="F1025" s="152"/>
    </row>
    <row r="1026" spans="1:6" ht="15" customHeight="1" x14ac:dyDescent="0.25">
      <c r="A1026" s="149"/>
      <c r="B1026" s="150"/>
      <c r="C1026" s="151"/>
      <c r="D1026" s="152"/>
      <c r="E1026" s="152"/>
      <c r="F1026" s="152"/>
    </row>
    <row r="1027" spans="1:6" ht="15" customHeight="1" x14ac:dyDescent="0.25">
      <c r="A1027" s="149"/>
      <c r="B1027" s="150"/>
      <c r="C1027" s="151"/>
      <c r="D1027" s="152"/>
      <c r="E1027" s="152"/>
      <c r="F1027" s="152"/>
    </row>
    <row r="1028" spans="1:6" ht="15" customHeight="1" x14ac:dyDescent="0.25">
      <c r="A1028" s="149"/>
      <c r="B1028" s="150"/>
      <c r="C1028" s="151"/>
      <c r="D1028" s="152"/>
      <c r="E1028" s="152"/>
      <c r="F1028" s="152"/>
    </row>
    <row r="1029" spans="1:6" ht="15" customHeight="1" x14ac:dyDescent="0.25">
      <c r="A1029" s="149"/>
      <c r="B1029" s="150"/>
      <c r="C1029" s="151"/>
      <c r="D1029" s="152"/>
      <c r="E1029" s="152"/>
      <c r="F1029" s="152"/>
    </row>
    <row r="1030" spans="1:6" ht="15" customHeight="1" x14ac:dyDescent="0.25">
      <c r="A1030" s="149"/>
      <c r="B1030" s="150"/>
      <c r="C1030" s="151"/>
      <c r="D1030" s="152"/>
      <c r="E1030" s="152"/>
      <c r="F1030" s="152"/>
    </row>
    <row r="1031" spans="1:6" ht="15" customHeight="1" x14ac:dyDescent="0.25">
      <c r="A1031" s="149"/>
      <c r="B1031" s="150"/>
      <c r="C1031" s="151"/>
      <c r="D1031" s="152"/>
      <c r="E1031" s="152"/>
      <c r="F1031" s="152"/>
    </row>
    <row r="1032" spans="1:6" ht="15" customHeight="1" x14ac:dyDescent="0.25">
      <c r="A1032" s="149"/>
      <c r="B1032" s="150"/>
      <c r="C1032" s="151"/>
      <c r="D1032" s="152"/>
      <c r="E1032" s="152"/>
      <c r="F1032" s="152"/>
    </row>
    <row r="1033" spans="1:6" ht="15" customHeight="1" x14ac:dyDescent="0.25">
      <c r="A1033" s="149"/>
      <c r="B1033" s="150"/>
      <c r="C1033" s="151"/>
      <c r="D1033" s="152"/>
      <c r="E1033" s="152"/>
      <c r="F1033" s="152"/>
    </row>
    <row r="1034" spans="1:6" ht="15" customHeight="1" x14ac:dyDescent="0.25">
      <c r="A1034" s="149"/>
      <c r="B1034" s="150"/>
      <c r="C1034" s="151"/>
      <c r="D1034" s="152"/>
      <c r="E1034" s="152"/>
      <c r="F1034" s="152"/>
    </row>
    <row r="1035" spans="1:6" ht="15" customHeight="1" x14ac:dyDescent="0.25">
      <c r="A1035" s="149"/>
      <c r="B1035" s="150"/>
      <c r="C1035" s="151"/>
      <c r="D1035" s="152"/>
      <c r="E1035" s="152"/>
      <c r="F1035" s="152"/>
    </row>
    <row r="1036" spans="1:6" ht="15" customHeight="1" x14ac:dyDescent="0.25">
      <c r="A1036" s="149"/>
      <c r="B1036" s="150"/>
      <c r="C1036" s="151"/>
      <c r="D1036" s="152"/>
      <c r="E1036" s="152"/>
      <c r="F1036" s="152"/>
    </row>
    <row r="1037" spans="1:6" ht="15" customHeight="1" x14ac:dyDescent="0.25">
      <c r="A1037" s="149"/>
      <c r="B1037" s="150"/>
      <c r="C1037" s="151"/>
      <c r="D1037" s="152"/>
      <c r="E1037" s="152"/>
      <c r="F1037" s="152"/>
    </row>
    <row r="1038" spans="1:6" ht="15" customHeight="1" x14ac:dyDescent="0.25">
      <c r="A1038" s="149"/>
      <c r="B1038" s="150"/>
      <c r="C1038" s="151"/>
      <c r="D1038" s="152"/>
      <c r="E1038" s="152"/>
      <c r="F1038" s="152"/>
    </row>
    <row r="1039" spans="1:6" ht="15" customHeight="1" x14ac:dyDescent="0.25">
      <c r="A1039" s="149"/>
      <c r="B1039" s="150"/>
      <c r="C1039" s="151"/>
      <c r="D1039" s="152"/>
      <c r="E1039" s="152"/>
      <c r="F1039" s="152"/>
    </row>
    <row r="1040" spans="1:6" ht="15" customHeight="1" x14ac:dyDescent="0.25">
      <c r="A1040" s="149"/>
      <c r="B1040" s="150"/>
      <c r="C1040" s="151"/>
      <c r="D1040" s="152"/>
      <c r="E1040" s="152"/>
      <c r="F1040" s="152"/>
    </row>
    <row r="1041" spans="1:6" ht="15" customHeight="1" x14ac:dyDescent="0.25">
      <c r="A1041" s="149"/>
      <c r="B1041" s="150"/>
      <c r="C1041" s="151"/>
      <c r="D1041" s="152"/>
      <c r="E1041" s="152"/>
      <c r="F1041" s="152"/>
    </row>
    <row r="1042" spans="1:6" ht="15" customHeight="1" x14ac:dyDescent="0.25">
      <c r="A1042" s="149"/>
      <c r="B1042" s="150"/>
      <c r="C1042" s="151"/>
      <c r="D1042" s="152"/>
      <c r="E1042" s="152"/>
      <c r="F1042" s="152"/>
    </row>
    <row r="1043" spans="1:6" ht="15" customHeight="1" x14ac:dyDescent="0.25">
      <c r="A1043" s="149"/>
      <c r="B1043" s="150"/>
      <c r="C1043" s="151"/>
      <c r="D1043" s="152"/>
      <c r="E1043" s="152"/>
      <c r="F1043" s="152"/>
    </row>
    <row r="1044" spans="1:6" ht="15" customHeight="1" x14ac:dyDescent="0.25">
      <c r="A1044" s="149"/>
      <c r="B1044" s="150"/>
      <c r="C1044" s="151"/>
      <c r="D1044" s="152"/>
      <c r="E1044" s="152"/>
      <c r="F1044" s="152"/>
    </row>
    <row r="1045" spans="1:6" ht="15" customHeight="1" x14ac:dyDescent="0.25">
      <c r="A1045" s="149"/>
      <c r="B1045" s="150"/>
      <c r="C1045" s="151"/>
      <c r="D1045" s="152"/>
      <c r="E1045" s="152"/>
      <c r="F1045" s="152"/>
    </row>
    <row r="1046" spans="1:6" ht="15" customHeight="1" x14ac:dyDescent="0.25">
      <c r="A1046" s="149"/>
      <c r="B1046" s="150"/>
      <c r="C1046" s="151"/>
      <c r="D1046" s="152"/>
      <c r="E1046" s="152"/>
      <c r="F1046" s="152"/>
    </row>
    <row r="1047" spans="1:6" ht="15" customHeight="1" x14ac:dyDescent="0.25">
      <c r="A1047" s="149"/>
      <c r="B1047" s="150"/>
      <c r="C1047" s="151"/>
      <c r="D1047" s="152"/>
      <c r="E1047" s="152"/>
      <c r="F1047" s="152"/>
    </row>
    <row r="1048" spans="1:6" ht="15" customHeight="1" x14ac:dyDescent="0.25">
      <c r="A1048" s="149"/>
      <c r="B1048" s="150"/>
      <c r="C1048" s="151"/>
      <c r="D1048" s="152"/>
      <c r="E1048" s="152"/>
      <c r="F1048" s="152"/>
    </row>
    <row r="1049" spans="1:6" ht="15" customHeight="1" x14ac:dyDescent="0.25">
      <c r="A1049" s="149"/>
      <c r="B1049" s="150"/>
      <c r="C1049" s="151"/>
      <c r="D1049" s="152"/>
      <c r="E1049" s="152"/>
      <c r="F1049" s="152"/>
    </row>
    <row r="1050" spans="1:6" ht="15" customHeight="1" x14ac:dyDescent="0.25">
      <c r="A1050" s="149"/>
      <c r="B1050" s="150"/>
      <c r="C1050" s="151"/>
      <c r="D1050" s="152"/>
      <c r="E1050" s="152"/>
      <c r="F1050" s="152"/>
    </row>
    <row r="1051" spans="1:6" ht="15" customHeight="1" x14ac:dyDescent="0.25">
      <c r="A1051" s="149"/>
      <c r="B1051" s="150"/>
      <c r="C1051" s="151"/>
      <c r="D1051" s="152"/>
      <c r="E1051" s="152"/>
      <c r="F1051" s="152"/>
    </row>
    <row r="1052" spans="1:6" ht="15" customHeight="1" x14ac:dyDescent="0.25">
      <c r="A1052" s="149"/>
      <c r="B1052" s="150"/>
      <c r="C1052" s="151"/>
      <c r="D1052" s="152"/>
      <c r="E1052" s="152"/>
      <c r="F1052" s="152"/>
    </row>
  </sheetData>
  <protectedRanges>
    <protectedRange algorithmName="SHA-512" hashValue="R8frfBQ/MhInQYm+jLEgMwgPwCkrGPIUaxyIFLRSCn/+fIsUU6bmJDax/r7gTh2PEAEvgODYwg0rRRjqSM/oww==" saltValue="tbZzHO5lCNHCDH5y3XGZag==" spinCount="100000" sqref="A9:A14 A1:XFD8 A1019:F1048576 A1013:A1018 C1013:F1018 A694:F700 A679:A693 C679:F693 A702:F720 A701 C701:F701 A724:F774 A721:A723 C721:F723 A793:F797 A775:A792 C775:F792 A815:F824 A798:A814 C798:F814 A826:F833 A825 C825:F825 A835:F897 A834 C834:F834 A900:F906 A898:A899 C898:F899 A924:F938 A907:A923 C907:F923 A941:F966 A939:A940 C939:F940 A979:F981 A967:A978 C967:F978 A992:F1007 A982:A991 C982:F991 A1010:F1012 A1008:A1009 C1008:F1009 A590:F678 A589 C589:F589 G15:XFD1048576 C9:XFD14 A15:F588" name="Range1"/>
    <protectedRange algorithmName="SHA-512" hashValue="R8frfBQ/MhInQYm+jLEgMwgPwCkrGPIUaxyIFLRSCn/+fIsUU6bmJDax/r7gTh2PEAEvgODYwg0rRRjqSM/oww==" saltValue="tbZzHO5lCNHCDH5y3XGZag==" spinCount="100000" sqref="B9:B14" name="Range1_1_1"/>
    <protectedRange algorithmName="SHA-512" hashValue="R8frfBQ/MhInQYm+jLEgMwgPwCkrGPIUaxyIFLRSCn/+fIsUU6bmJDax/r7gTh2PEAEvgODYwg0rRRjqSM/oww==" saltValue="tbZzHO5lCNHCDH5y3XGZag==" spinCount="100000" sqref="B1013" name="Range1_3"/>
    <protectedRange algorithmName="SHA-512" hashValue="R8frfBQ/MhInQYm+jLEgMwgPwCkrGPIUaxyIFLRSCn/+fIsUU6bmJDax/r7gTh2PEAEvgODYwg0rRRjqSM/oww==" saltValue="tbZzHO5lCNHCDH5y3XGZag==" spinCount="100000" sqref="B1014:B1018" name="Range1_4"/>
    <protectedRange algorithmName="SHA-512" hashValue="R8frfBQ/MhInQYm+jLEgMwgPwCkrGPIUaxyIFLRSCn/+fIsUU6bmJDax/r7gTh2PEAEvgODYwg0rRRjqSM/oww==" saltValue="tbZzHO5lCNHCDH5y3XGZag==" spinCount="100000" sqref="B679:B693" name="Range1_5"/>
    <protectedRange algorithmName="SHA-512" hashValue="R8frfBQ/MhInQYm+jLEgMwgPwCkrGPIUaxyIFLRSCn/+fIsUU6bmJDax/r7gTh2PEAEvgODYwg0rRRjqSM/oww==" saltValue="tbZzHO5lCNHCDH5y3XGZag==" spinCount="100000" sqref="B701" name="Range1_6"/>
    <protectedRange algorithmName="SHA-512" hashValue="R8frfBQ/MhInQYm+jLEgMwgPwCkrGPIUaxyIFLRSCn/+fIsUU6bmJDax/r7gTh2PEAEvgODYwg0rRRjqSM/oww==" saltValue="tbZzHO5lCNHCDH5y3XGZag==" spinCount="100000" sqref="B721:B723" name="Range1_7"/>
    <protectedRange algorithmName="SHA-512" hashValue="R8frfBQ/MhInQYm+jLEgMwgPwCkrGPIUaxyIFLRSCn/+fIsUU6bmJDax/r7gTh2PEAEvgODYwg0rRRjqSM/oww==" saltValue="tbZzHO5lCNHCDH5y3XGZag==" spinCount="100000" sqref="B775:B792" name="Range1_8"/>
    <protectedRange algorithmName="SHA-512" hashValue="R8frfBQ/MhInQYm+jLEgMwgPwCkrGPIUaxyIFLRSCn/+fIsUU6bmJDax/r7gTh2PEAEvgODYwg0rRRjqSM/oww==" saltValue="tbZzHO5lCNHCDH5y3XGZag==" spinCount="100000" sqref="B798:B814" name="Range1_9"/>
    <protectedRange algorithmName="SHA-512" hashValue="R8frfBQ/MhInQYm+jLEgMwgPwCkrGPIUaxyIFLRSCn/+fIsUU6bmJDax/r7gTh2PEAEvgODYwg0rRRjqSM/oww==" saltValue="tbZzHO5lCNHCDH5y3XGZag==" spinCount="100000" sqref="B825" name="Range1_10"/>
    <protectedRange algorithmName="SHA-512" hashValue="R8frfBQ/MhInQYm+jLEgMwgPwCkrGPIUaxyIFLRSCn/+fIsUU6bmJDax/r7gTh2PEAEvgODYwg0rRRjqSM/oww==" saltValue="tbZzHO5lCNHCDH5y3XGZag==" spinCount="100000" sqref="B834" name="Range1_11"/>
    <protectedRange algorithmName="SHA-512" hashValue="R8frfBQ/MhInQYm+jLEgMwgPwCkrGPIUaxyIFLRSCn/+fIsUU6bmJDax/r7gTh2PEAEvgODYwg0rRRjqSM/oww==" saltValue="tbZzHO5lCNHCDH5y3XGZag==" spinCount="100000" sqref="B898:B899" name="Range1_12"/>
    <protectedRange algorithmName="SHA-512" hashValue="R8frfBQ/MhInQYm+jLEgMwgPwCkrGPIUaxyIFLRSCn/+fIsUU6bmJDax/r7gTh2PEAEvgODYwg0rRRjqSM/oww==" saltValue="tbZzHO5lCNHCDH5y3XGZag==" spinCount="100000" sqref="B907:B923" name="Range1_13"/>
    <protectedRange algorithmName="SHA-512" hashValue="R8frfBQ/MhInQYm+jLEgMwgPwCkrGPIUaxyIFLRSCn/+fIsUU6bmJDax/r7gTh2PEAEvgODYwg0rRRjqSM/oww==" saltValue="tbZzHO5lCNHCDH5y3XGZag==" spinCount="100000" sqref="B939:B940" name="Range1_14"/>
    <protectedRange algorithmName="SHA-512" hashValue="R8frfBQ/MhInQYm+jLEgMwgPwCkrGPIUaxyIFLRSCn/+fIsUU6bmJDax/r7gTh2PEAEvgODYwg0rRRjqSM/oww==" saltValue="tbZzHO5lCNHCDH5y3XGZag==" spinCount="100000" sqref="B967:B978" name="Range1_15"/>
    <protectedRange algorithmName="SHA-512" hashValue="R8frfBQ/MhInQYm+jLEgMwgPwCkrGPIUaxyIFLRSCn/+fIsUU6bmJDax/r7gTh2PEAEvgODYwg0rRRjqSM/oww==" saltValue="tbZzHO5lCNHCDH5y3XGZag==" spinCount="100000" sqref="B982:B991" name="Range1_16"/>
    <protectedRange algorithmName="SHA-512" hashValue="R8frfBQ/MhInQYm+jLEgMwgPwCkrGPIUaxyIFLRSCn/+fIsUU6bmJDax/r7gTh2PEAEvgODYwg0rRRjqSM/oww==" saltValue="tbZzHO5lCNHCDH5y3XGZag==" spinCount="100000" sqref="B1008:B1009" name="Range1_17"/>
    <protectedRange algorithmName="SHA-512" hashValue="R8frfBQ/MhInQYm+jLEgMwgPwCkrGPIUaxyIFLRSCn/+fIsUU6bmJDax/r7gTh2PEAEvgODYwg0rRRjqSM/oww==" saltValue="tbZzHO5lCNHCDH5y3XGZag==" spinCount="100000" sqref="B589" name="Range1_2"/>
  </protectedRanges>
  <mergeCells count="8">
    <mergeCell ref="A1010:B1010"/>
    <mergeCell ref="D1021:E1021"/>
    <mergeCell ref="D1022:E1022"/>
    <mergeCell ref="A2:F2"/>
    <mergeCell ref="A5:B5"/>
    <mergeCell ref="A307:B307"/>
    <mergeCell ref="A429:B429"/>
    <mergeCell ref="A652:B652"/>
  </mergeCells>
  <conditionalFormatting sqref="D6:E7">
    <cfRule type="cellIs" dxfId="2" priority="3" operator="lessThan">
      <formula>-0.001</formula>
    </cfRule>
  </conditionalFormatting>
  <conditionalFormatting sqref="D9:E16">
    <cfRule type="cellIs" dxfId="1" priority="1" operator="lessThan">
      <formula>-0.001</formula>
    </cfRule>
  </conditionalFormatting>
  <conditionalFormatting sqref="D18:E1009">
    <cfRule type="cellIs" dxfId="0" priority="2" operator="lessThan">
      <formula>-0.001</formula>
    </cfRule>
  </conditionalFormatting>
  <dataValidations count="1">
    <dataValidation type="whole" operator="greaterThanOrEqual" allowBlank="1" showInputMessage="1" showErrorMessage="1" sqref="D657:E660" xr:uid="{C527836A-4B53-43A6-8178-1F33B7EBEAF3}">
      <formula1>0</formula1>
    </dataValidation>
  </dataValidation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2"/>
  <sheetViews>
    <sheetView zoomScale="87" zoomScaleNormal="87" workbookViewId="0">
      <selection activeCell="C4" sqref="C4:F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222" t="s">
        <v>38</v>
      </c>
      <c r="C2" s="222"/>
      <c r="D2" s="222"/>
      <c r="E2" s="222"/>
      <c r="F2" s="222"/>
      <c r="G2" s="222"/>
      <c r="H2" s="222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40" t="s">
        <v>8</v>
      </c>
      <c r="C4" s="40" t="s">
        <v>1977</v>
      </c>
      <c r="D4" s="40" t="s">
        <v>2145</v>
      </c>
      <c r="E4" s="40" t="s">
        <v>2146</v>
      </c>
      <c r="F4" s="40" t="s">
        <v>2148</v>
      </c>
      <c r="G4" s="40" t="s">
        <v>18</v>
      </c>
      <c r="H4" s="40" t="s">
        <v>45</v>
      </c>
    </row>
    <row r="5" spans="2:8" x14ac:dyDescent="0.25">
      <c r="B5" s="40">
        <v>1</v>
      </c>
      <c r="C5" s="40">
        <v>2</v>
      </c>
      <c r="D5" s="40">
        <v>3</v>
      </c>
      <c r="E5" s="40">
        <v>4</v>
      </c>
      <c r="F5" s="40">
        <v>5</v>
      </c>
      <c r="G5" s="40" t="s">
        <v>20</v>
      </c>
      <c r="H5" s="40" t="s">
        <v>21</v>
      </c>
    </row>
    <row r="6" spans="2:8" x14ac:dyDescent="0.25">
      <c r="B6" s="89" t="s">
        <v>37</v>
      </c>
      <c r="C6" s="169">
        <f>C7+C11+C15</f>
        <v>755346.79</v>
      </c>
      <c r="D6" s="169">
        <f t="shared" ref="D6:F6" si="0">D7+D11+D15</f>
        <v>931950</v>
      </c>
      <c r="E6" s="169">
        <f t="shared" si="0"/>
        <v>931950</v>
      </c>
      <c r="F6" s="169">
        <f t="shared" si="0"/>
        <v>847065.28</v>
      </c>
      <c r="G6" s="90">
        <f>IFERROR(F6/C6*100,0)</f>
        <v>112.14256699230828</v>
      </c>
      <c r="H6" s="90">
        <f>IFERROR(F6/E6*100,0)</f>
        <v>90.891708782660018</v>
      </c>
    </row>
    <row r="7" spans="2:8" s="35" customFormat="1" x14ac:dyDescent="0.25">
      <c r="B7" s="109" t="s">
        <v>35</v>
      </c>
      <c r="C7" s="176">
        <f>C8+C9</f>
        <v>715823.38</v>
      </c>
      <c r="D7" s="176">
        <f t="shared" ref="D7:F7" si="1">D8+D9</f>
        <v>904700</v>
      </c>
      <c r="E7" s="176">
        <f t="shared" si="1"/>
        <v>904700</v>
      </c>
      <c r="F7" s="176">
        <f t="shared" si="1"/>
        <v>829181.62</v>
      </c>
      <c r="G7" s="111">
        <f t="shared" ref="G7:G31" si="2">IFERROR(F7/C7*100,0)</f>
        <v>115.83606280085459</v>
      </c>
      <c r="H7" s="111">
        <f t="shared" ref="H7:H31" si="3">IFERROR(F7/E7*100,0)</f>
        <v>91.65266055045872</v>
      </c>
    </row>
    <row r="8" spans="2:8" x14ac:dyDescent="0.25">
      <c r="B8" s="32" t="s">
        <v>152</v>
      </c>
      <c r="C8" s="173">
        <f>'PR-RAS'!D134</f>
        <v>715823.38</v>
      </c>
      <c r="D8" s="171">
        <f>'Programska klasifikacija'!F9</f>
        <v>904700</v>
      </c>
      <c r="E8" s="171">
        <f>'Programska klasifikacija'!G9</f>
        <v>904700</v>
      </c>
      <c r="F8" s="171">
        <f>'PR-RAS'!E134</f>
        <v>829181.62</v>
      </c>
      <c r="G8" s="64">
        <f t="shared" si="2"/>
        <v>115.83606280085459</v>
      </c>
      <c r="H8" s="64">
        <f t="shared" si="3"/>
        <v>91.65266055045872</v>
      </c>
    </row>
    <row r="9" spans="2:8" x14ac:dyDescent="0.25">
      <c r="B9" s="31" t="s">
        <v>223</v>
      </c>
      <c r="C9" s="173"/>
      <c r="D9" s="171">
        <f>'Programska klasifikacija'!F10</f>
        <v>0</v>
      </c>
      <c r="E9" s="171">
        <f>'Programska klasifikacija'!G10</f>
        <v>0</v>
      </c>
      <c r="F9" s="171">
        <f>'Programska klasifikacija'!H10</f>
        <v>0</v>
      </c>
      <c r="G9" s="64">
        <f t="shared" ref="G9" si="4">IFERROR(F9/C9*100,0)</f>
        <v>0</v>
      </c>
      <c r="H9" s="64">
        <f t="shared" ref="H9" si="5">IFERROR(F9/E9*100,0)</f>
        <v>0</v>
      </c>
    </row>
    <row r="10" spans="2:8" x14ac:dyDescent="0.25">
      <c r="B10" s="31"/>
      <c r="C10" s="171"/>
      <c r="D10" s="171"/>
      <c r="E10" s="171"/>
      <c r="F10" s="177"/>
      <c r="G10" s="64">
        <f t="shared" si="2"/>
        <v>0</v>
      </c>
      <c r="H10" s="64">
        <f t="shared" si="3"/>
        <v>0</v>
      </c>
    </row>
    <row r="11" spans="2:8" s="35" customFormat="1" x14ac:dyDescent="0.25">
      <c r="B11" s="109" t="s">
        <v>34</v>
      </c>
      <c r="C11" s="176">
        <f>C12+C13+C14</f>
        <v>28707.230000000003</v>
      </c>
      <c r="D11" s="176">
        <f t="shared" ref="D11:F11" si="6">D12+D13+D14</f>
        <v>21050</v>
      </c>
      <c r="E11" s="176">
        <f t="shared" si="6"/>
        <v>21050</v>
      </c>
      <c r="F11" s="176">
        <f t="shared" si="6"/>
        <v>11683.66</v>
      </c>
      <c r="G11" s="111">
        <f t="shared" si="2"/>
        <v>40.699363888469904</v>
      </c>
      <c r="H11" s="111">
        <f t="shared" si="3"/>
        <v>55.504323040380044</v>
      </c>
    </row>
    <row r="12" spans="2:8" x14ac:dyDescent="0.25">
      <c r="B12" s="30" t="s">
        <v>153</v>
      </c>
      <c r="C12" s="173">
        <f>'PR-RAS'!D126+'PR-RAS'!D83+'PR-RAS'!D308</f>
        <v>28707.230000000003</v>
      </c>
      <c r="D12" s="171">
        <f>'Programska klasifikacija'!F11</f>
        <v>21050</v>
      </c>
      <c r="E12" s="171">
        <f>'Programska klasifikacija'!G11</f>
        <v>21050</v>
      </c>
      <c r="F12" s="171">
        <f>'PR-RAS'!E83+'PR-RAS'!E126</f>
        <v>11683.66</v>
      </c>
      <c r="G12" s="64">
        <f t="shared" si="2"/>
        <v>40.699363888469904</v>
      </c>
      <c r="H12" s="64">
        <f t="shared" si="3"/>
        <v>55.504323040380044</v>
      </c>
    </row>
    <row r="13" spans="2:8" x14ac:dyDescent="0.25">
      <c r="B13" s="30" t="s">
        <v>155</v>
      </c>
      <c r="C13" s="173"/>
      <c r="D13" s="171"/>
      <c r="E13" s="171"/>
      <c r="F13" s="171"/>
      <c r="G13" s="64">
        <f t="shared" si="2"/>
        <v>0</v>
      </c>
      <c r="H13" s="64">
        <f t="shared" si="3"/>
        <v>0</v>
      </c>
    </row>
    <row r="14" spans="2:8" x14ac:dyDescent="0.25">
      <c r="B14" s="30"/>
      <c r="C14" s="171"/>
      <c r="D14" s="171"/>
      <c r="E14" s="178"/>
      <c r="F14" s="178"/>
      <c r="G14" s="122">
        <f t="shared" si="2"/>
        <v>0</v>
      </c>
      <c r="H14" s="122">
        <f t="shared" si="3"/>
        <v>0</v>
      </c>
    </row>
    <row r="15" spans="2:8" s="35" customFormat="1" x14ac:dyDescent="0.25">
      <c r="B15" s="109" t="s">
        <v>154</v>
      </c>
      <c r="C15" s="176">
        <f>C16+C17+C18</f>
        <v>10816.18</v>
      </c>
      <c r="D15" s="176">
        <f t="shared" ref="D15:F15" si="7">D16+D17+D18</f>
        <v>6200</v>
      </c>
      <c r="E15" s="176">
        <f t="shared" si="7"/>
        <v>6200</v>
      </c>
      <c r="F15" s="176">
        <f t="shared" si="7"/>
        <v>6200</v>
      </c>
      <c r="G15" s="111">
        <f t="shared" si="2"/>
        <v>57.321531261498968</v>
      </c>
      <c r="H15" s="111">
        <f t="shared" si="3"/>
        <v>100</v>
      </c>
    </row>
    <row r="16" spans="2:8" ht="25.5" x14ac:dyDescent="0.25">
      <c r="B16" s="30" t="s">
        <v>212</v>
      </c>
      <c r="C16" s="173">
        <f>'PR-RAS'!D58</f>
        <v>6000</v>
      </c>
      <c r="D16" s="171">
        <f>'Programska klasifikacija'!F12</f>
        <v>6200</v>
      </c>
      <c r="E16" s="171">
        <f>'Programska klasifikacija'!G12</f>
        <v>6200</v>
      </c>
      <c r="F16" s="171">
        <f>'PR-RAS'!E58</f>
        <v>6200</v>
      </c>
      <c r="G16" s="64">
        <f t="shared" si="2"/>
        <v>103.33333333333334</v>
      </c>
      <c r="H16" s="64">
        <f t="shared" si="3"/>
        <v>100</v>
      </c>
    </row>
    <row r="17" spans="2:8" ht="25.5" x14ac:dyDescent="0.25">
      <c r="B17" s="30" t="s">
        <v>214</v>
      </c>
      <c r="C17" s="173">
        <f>'PR-RAS'!D129</f>
        <v>4816.18</v>
      </c>
      <c r="D17" s="171">
        <f>'Programska klasifikacija'!F13</f>
        <v>0</v>
      </c>
      <c r="E17" s="171">
        <f>'Programska klasifikacija'!G13</f>
        <v>0</v>
      </c>
      <c r="F17" s="171">
        <f>' Račun prihoda i rashoda'!J43</f>
        <v>0</v>
      </c>
      <c r="G17" s="64">
        <f t="shared" si="2"/>
        <v>0</v>
      </c>
      <c r="H17" s="64">
        <f t="shared" si="3"/>
        <v>0</v>
      </c>
    </row>
    <row r="18" spans="2:8" x14ac:dyDescent="0.25">
      <c r="B18" s="30"/>
      <c r="C18" s="171"/>
      <c r="D18" s="171"/>
      <c r="E18" s="178"/>
      <c r="F18" s="178"/>
      <c r="G18" s="64">
        <f t="shared" si="2"/>
        <v>0</v>
      </c>
      <c r="H18" s="64">
        <f t="shared" si="3"/>
        <v>0</v>
      </c>
    </row>
    <row r="19" spans="2:8" ht="15.75" customHeight="1" x14ac:dyDescent="0.25">
      <c r="B19" s="89" t="s">
        <v>36</v>
      </c>
      <c r="C19" s="169">
        <f>C20+C24+C28</f>
        <v>737226.22000000009</v>
      </c>
      <c r="D19" s="169">
        <f t="shared" ref="D19:F19" si="8">D20+D24+D28</f>
        <v>931950</v>
      </c>
      <c r="E19" s="169">
        <f t="shared" si="8"/>
        <v>931950</v>
      </c>
      <c r="F19" s="169">
        <f t="shared" si="8"/>
        <v>914939.05</v>
      </c>
      <c r="G19" s="90">
        <f t="shared" si="2"/>
        <v>124.10560356901033</v>
      </c>
      <c r="H19" s="90">
        <f t="shared" si="3"/>
        <v>98.174692848328789</v>
      </c>
    </row>
    <row r="20" spans="2:8" s="35" customFormat="1" ht="15.75" customHeight="1" x14ac:dyDescent="0.25">
      <c r="B20" s="109" t="s">
        <v>35</v>
      </c>
      <c r="C20" s="176">
        <f>C21+C23</f>
        <v>715823.38</v>
      </c>
      <c r="D20" s="176">
        <f>D21+D22</f>
        <v>904700</v>
      </c>
      <c r="E20" s="176">
        <f>E21+E22</f>
        <v>904700</v>
      </c>
      <c r="F20" s="176">
        <f>F21+F22</f>
        <v>901813.65</v>
      </c>
      <c r="G20" s="111">
        <f t="shared" si="2"/>
        <v>125.98270400164913</v>
      </c>
      <c r="H20" s="111">
        <f t="shared" si="3"/>
        <v>99.680960539405334</v>
      </c>
    </row>
    <row r="21" spans="2:8" x14ac:dyDescent="0.25">
      <c r="B21" s="32" t="s">
        <v>152</v>
      </c>
      <c r="C21" s="173">
        <v>715823.38</v>
      </c>
      <c r="D21" s="171">
        <f>'Programska klasifikacija'!F17+'Programska klasifikacija'!F258</f>
        <v>904700</v>
      </c>
      <c r="E21" s="171">
        <f>'Programska klasifikacija'!G17+'Programska klasifikacija'!G258</f>
        <v>904700</v>
      </c>
      <c r="F21" s="171">
        <f>'Programska klasifikacija'!H17+'Programska klasifikacija'!H258</f>
        <v>901813.65</v>
      </c>
      <c r="G21" s="64">
        <f t="shared" si="2"/>
        <v>125.98270400164913</v>
      </c>
      <c r="H21" s="64">
        <f t="shared" si="3"/>
        <v>99.680960539405334</v>
      </c>
    </row>
    <row r="22" spans="2:8" x14ac:dyDescent="0.25">
      <c r="B22" s="31" t="s">
        <v>223</v>
      </c>
      <c r="C22" s="173">
        <v>0</v>
      </c>
      <c r="D22" s="171">
        <f>'Programska klasifikacija'!F65+'Programska klasifikacija'!F277</f>
        <v>0</v>
      </c>
      <c r="E22" s="171">
        <f>'Programska klasifikacija'!G65+'Programska klasifikacija'!G277</f>
        <v>0</v>
      </c>
      <c r="F22" s="171">
        <f>'Programska klasifikacija'!H65+'Programska klasifikacija'!H277</f>
        <v>0</v>
      </c>
      <c r="G22" s="64">
        <f t="shared" si="2"/>
        <v>0</v>
      </c>
      <c r="H22" s="64">
        <f t="shared" si="3"/>
        <v>0</v>
      </c>
    </row>
    <row r="23" spans="2:8" x14ac:dyDescent="0.25">
      <c r="B23" s="31"/>
      <c r="C23" s="171"/>
      <c r="D23" s="171"/>
      <c r="E23" s="171"/>
      <c r="F23" s="171"/>
      <c r="G23" s="64">
        <f t="shared" si="2"/>
        <v>0</v>
      </c>
      <c r="H23" s="64">
        <f t="shared" si="3"/>
        <v>0</v>
      </c>
    </row>
    <row r="24" spans="2:8" s="35" customFormat="1" x14ac:dyDescent="0.25">
      <c r="B24" s="109" t="s">
        <v>34</v>
      </c>
      <c r="C24" s="176">
        <f>C25+C26+C27</f>
        <v>10586.66</v>
      </c>
      <c r="D24" s="176">
        <f t="shared" ref="D24:F24" si="9">D25+D26+D27</f>
        <v>21050</v>
      </c>
      <c r="E24" s="176">
        <f t="shared" si="9"/>
        <v>21050</v>
      </c>
      <c r="F24" s="176">
        <f t="shared" si="9"/>
        <v>6925.4</v>
      </c>
      <c r="G24" s="111">
        <f t="shared" si="2"/>
        <v>65.416288045521426</v>
      </c>
      <c r="H24" s="111">
        <f t="shared" si="3"/>
        <v>32.899762470308787</v>
      </c>
    </row>
    <row r="25" spans="2:8" x14ac:dyDescent="0.25">
      <c r="B25" s="30" t="s">
        <v>153</v>
      </c>
      <c r="C25" s="173">
        <v>10586.66</v>
      </c>
      <c r="D25" s="171">
        <f>'Programska klasifikacija'!F113+'Programska klasifikacija'!F296</f>
        <v>21050</v>
      </c>
      <c r="E25" s="171">
        <f>'Programska klasifikacija'!G113+'Programska klasifikacija'!G296</f>
        <v>21050</v>
      </c>
      <c r="F25" s="171">
        <f>'Programska klasifikacija'!H113+'Programska klasifikacija'!H296</f>
        <v>6925.4</v>
      </c>
      <c r="G25" s="64">
        <f t="shared" si="2"/>
        <v>65.416288045521426</v>
      </c>
      <c r="H25" s="64">
        <f t="shared" si="3"/>
        <v>32.899762470308787</v>
      </c>
    </row>
    <row r="26" spans="2:8" x14ac:dyDescent="0.25">
      <c r="B26" s="30" t="s">
        <v>155</v>
      </c>
      <c r="C26" s="173">
        <v>0</v>
      </c>
      <c r="D26" s="171"/>
      <c r="E26" s="171"/>
      <c r="F26" s="171"/>
      <c r="G26" s="64">
        <f t="shared" si="2"/>
        <v>0</v>
      </c>
      <c r="H26" s="64">
        <f t="shared" si="3"/>
        <v>0</v>
      </c>
    </row>
    <row r="27" spans="2:8" x14ac:dyDescent="0.25">
      <c r="B27" s="30"/>
      <c r="C27" s="171"/>
      <c r="D27" s="171"/>
      <c r="E27" s="171"/>
      <c r="F27" s="171"/>
      <c r="G27" s="64">
        <f t="shared" si="2"/>
        <v>0</v>
      </c>
      <c r="H27" s="64">
        <f t="shared" si="3"/>
        <v>0</v>
      </c>
    </row>
    <row r="28" spans="2:8" s="35" customFormat="1" x14ac:dyDescent="0.25">
      <c r="B28" s="109" t="s">
        <v>154</v>
      </c>
      <c r="C28" s="176">
        <f>C29+C30+C31</f>
        <v>10816.18</v>
      </c>
      <c r="D28" s="176">
        <f t="shared" ref="D28:F28" si="10">D29+D30+D31</f>
        <v>6200</v>
      </c>
      <c r="E28" s="176">
        <f t="shared" si="10"/>
        <v>6200</v>
      </c>
      <c r="F28" s="176">
        <f t="shared" si="10"/>
        <v>6200</v>
      </c>
      <c r="G28" s="111">
        <f t="shared" si="2"/>
        <v>57.321531261498968</v>
      </c>
      <c r="H28" s="111">
        <f t="shared" si="3"/>
        <v>100</v>
      </c>
    </row>
    <row r="29" spans="2:8" ht="25.5" x14ac:dyDescent="0.25">
      <c r="B29" s="30" t="s">
        <v>212</v>
      </c>
      <c r="C29" s="173">
        <v>6000</v>
      </c>
      <c r="D29" s="171">
        <f>'Programska klasifikacija'!F161+'Programska klasifikacija'!F315</f>
        <v>6200</v>
      </c>
      <c r="E29" s="171">
        <f>'Programska klasifikacija'!G161+'Programska klasifikacija'!G315</f>
        <v>6200</v>
      </c>
      <c r="F29" s="171">
        <f>'Programska klasifikacija'!H161+'Programska klasifikacija'!H315</f>
        <v>6200</v>
      </c>
      <c r="G29" s="64">
        <f t="shared" si="2"/>
        <v>103.33333333333334</v>
      </c>
      <c r="H29" s="64">
        <f t="shared" si="3"/>
        <v>100</v>
      </c>
    </row>
    <row r="30" spans="2:8" ht="25.5" x14ac:dyDescent="0.25">
      <c r="B30" s="30" t="s">
        <v>214</v>
      </c>
      <c r="C30" s="173">
        <v>4816.18</v>
      </c>
      <c r="D30" s="171">
        <f>'Programska klasifikacija'!F209+'Programska klasifikacija'!F334</f>
        <v>0</v>
      </c>
      <c r="E30" s="171">
        <f>'Programska klasifikacija'!G209+'Programska klasifikacija'!G334</f>
        <v>0</v>
      </c>
      <c r="F30" s="171">
        <f>'Programska klasifikacija'!H209+'Programska klasifikacija'!H334</f>
        <v>0</v>
      </c>
      <c r="G30" s="64">
        <f t="shared" si="2"/>
        <v>0</v>
      </c>
      <c r="H30" s="64">
        <f t="shared" si="3"/>
        <v>0</v>
      </c>
    </row>
    <row r="31" spans="2:8" x14ac:dyDescent="0.25">
      <c r="B31" s="30"/>
      <c r="C31" s="5"/>
      <c r="D31" s="5"/>
      <c r="E31" s="6"/>
      <c r="F31" s="6"/>
      <c r="G31" s="64">
        <f t="shared" si="2"/>
        <v>0</v>
      </c>
      <c r="H31" s="28">
        <f t="shared" si="3"/>
        <v>0</v>
      </c>
    </row>
    <row r="32" spans="2:8" x14ac:dyDescent="0.25">
      <c r="B32" s="11" t="s">
        <v>17</v>
      </c>
      <c r="C32" s="5"/>
      <c r="D32" s="5"/>
      <c r="E32" s="6"/>
      <c r="F32" s="28"/>
      <c r="G32" s="64"/>
      <c r="H32" s="28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>
      <selection activeCell="A38" sqref="A3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222" t="s">
        <v>43</v>
      </c>
      <c r="C2" s="222"/>
      <c r="D2" s="222"/>
      <c r="E2" s="222"/>
      <c r="F2" s="222"/>
      <c r="G2" s="222"/>
      <c r="H2" s="222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40" t="s">
        <v>8</v>
      </c>
      <c r="C4" s="40" t="s">
        <v>1977</v>
      </c>
      <c r="D4" s="40" t="s">
        <v>2145</v>
      </c>
      <c r="E4" s="40" t="s">
        <v>2146</v>
      </c>
      <c r="F4" s="40" t="s">
        <v>2148</v>
      </c>
      <c r="G4" s="40" t="s">
        <v>18</v>
      </c>
      <c r="H4" s="40" t="s">
        <v>45</v>
      </c>
    </row>
    <row r="5" spans="2:8" x14ac:dyDescent="0.25">
      <c r="B5" s="40">
        <v>1</v>
      </c>
      <c r="C5" s="40">
        <v>2</v>
      </c>
      <c r="D5" s="40">
        <v>3</v>
      </c>
      <c r="E5" s="40">
        <v>4</v>
      </c>
      <c r="F5" s="40">
        <v>5</v>
      </c>
      <c r="G5" s="40" t="s">
        <v>20</v>
      </c>
      <c r="H5" s="40" t="s">
        <v>21</v>
      </c>
    </row>
    <row r="6" spans="2:8" s="35" customFormat="1" ht="15.75" customHeight="1" x14ac:dyDescent="0.25">
      <c r="B6" s="89" t="s">
        <v>36</v>
      </c>
      <c r="C6" s="169">
        <f>C7</f>
        <v>737226.21999999986</v>
      </c>
      <c r="D6" s="169">
        <f t="shared" ref="D6:F6" si="0">D7</f>
        <v>931950</v>
      </c>
      <c r="E6" s="169">
        <f t="shared" si="0"/>
        <v>931950</v>
      </c>
      <c r="F6" s="169">
        <f t="shared" si="0"/>
        <v>914939.05</v>
      </c>
      <c r="G6" s="90">
        <f>IFERROR(F6/C6*100,0)</f>
        <v>124.10560356901037</v>
      </c>
      <c r="H6" s="90">
        <f>IFERROR(F6/E6*100,0)</f>
        <v>98.174692848328789</v>
      </c>
    </row>
    <row r="7" spans="2:8" x14ac:dyDescent="0.25">
      <c r="B7" s="100" t="s">
        <v>206</v>
      </c>
      <c r="C7" s="170">
        <f>C8</f>
        <v>737226.21999999986</v>
      </c>
      <c r="D7" s="170">
        <f t="shared" ref="D7:F8" si="1">D8</f>
        <v>931950</v>
      </c>
      <c r="E7" s="170">
        <f t="shared" si="1"/>
        <v>931950</v>
      </c>
      <c r="F7" s="170">
        <f t="shared" si="1"/>
        <v>914939.05</v>
      </c>
      <c r="G7" s="101">
        <f>IFERROR(F7/C7*100,0)</f>
        <v>124.10560356901037</v>
      </c>
      <c r="H7" s="101">
        <f>IFERROR(F7/E7*100,0)</f>
        <v>98.174692848328789</v>
      </c>
    </row>
    <row r="8" spans="2:8" x14ac:dyDescent="0.25">
      <c r="B8" s="7" t="s">
        <v>207</v>
      </c>
      <c r="C8" s="171">
        <f>C9</f>
        <v>737226.21999999986</v>
      </c>
      <c r="D8" s="171">
        <f t="shared" si="1"/>
        <v>931950</v>
      </c>
      <c r="E8" s="171">
        <f t="shared" si="1"/>
        <v>931950</v>
      </c>
      <c r="F8" s="171">
        <f t="shared" si="1"/>
        <v>914939.05</v>
      </c>
      <c r="G8" s="64">
        <f t="shared" ref="G8:G9" si="2">IFERROR(F8/C8*100,0)</f>
        <v>124.10560356901037</v>
      </c>
      <c r="H8" s="64">
        <f t="shared" ref="H8:H9" si="3">IFERROR(F8/E8*100,0)</f>
        <v>98.174692848328789</v>
      </c>
    </row>
    <row r="9" spans="2:8" x14ac:dyDescent="0.25">
      <c r="B9" s="13" t="s">
        <v>207</v>
      </c>
      <c r="C9" s="171">
        <f>'PR-RAS'!D423</f>
        <v>737226.21999999986</v>
      </c>
      <c r="D9" s="171">
        <f>'Programska klasifikacija'!F8</f>
        <v>931950</v>
      </c>
      <c r="E9" s="171">
        <f>'Programska klasifikacija'!G8</f>
        <v>931950</v>
      </c>
      <c r="F9" s="171">
        <f>'Programska klasifikacija'!H8</f>
        <v>914939.05</v>
      </c>
      <c r="G9" s="64">
        <f t="shared" si="2"/>
        <v>124.10560356901037</v>
      </c>
      <c r="H9" s="64">
        <f t="shared" si="3"/>
        <v>98.174692848328789</v>
      </c>
    </row>
    <row r="10" spans="2:8" x14ac:dyDescent="0.25">
      <c r="B10" s="11" t="s">
        <v>17</v>
      </c>
      <c r="C10" s="5"/>
      <c r="D10" s="5"/>
      <c r="E10" s="6"/>
      <c r="F10" s="28"/>
      <c r="G10" s="28"/>
      <c r="H10" s="2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2"/>
  <sheetViews>
    <sheetView workbookViewId="0">
      <selection activeCell="I14" sqref="I1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222" t="s">
        <v>60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2:12" ht="15.75" customHeight="1" x14ac:dyDescent="0.25">
      <c r="B3" s="222" t="s">
        <v>39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251" t="s">
        <v>8</v>
      </c>
      <c r="C5" s="252"/>
      <c r="D5" s="252"/>
      <c r="E5" s="252"/>
      <c r="F5" s="253"/>
      <c r="G5" s="40" t="s">
        <v>1977</v>
      </c>
      <c r="H5" s="40" t="s">
        <v>2145</v>
      </c>
      <c r="I5" s="40" t="s">
        <v>2146</v>
      </c>
      <c r="J5" s="40" t="s">
        <v>2148</v>
      </c>
      <c r="K5" s="42" t="s">
        <v>18</v>
      </c>
      <c r="L5" s="42" t="s">
        <v>45</v>
      </c>
    </row>
    <row r="6" spans="2:12" x14ac:dyDescent="0.25">
      <c r="B6" s="251">
        <v>1</v>
      </c>
      <c r="C6" s="252"/>
      <c r="D6" s="252"/>
      <c r="E6" s="252"/>
      <c r="F6" s="253"/>
      <c r="G6" s="42">
        <v>2</v>
      </c>
      <c r="H6" s="42">
        <v>3</v>
      </c>
      <c r="I6" s="42">
        <v>4</v>
      </c>
      <c r="J6" s="42">
        <v>5</v>
      </c>
      <c r="K6" s="42" t="s">
        <v>20</v>
      </c>
      <c r="L6" s="42" t="s">
        <v>21</v>
      </c>
    </row>
    <row r="7" spans="2:12" s="35" customFormat="1" ht="25.5" x14ac:dyDescent="0.25">
      <c r="B7" s="89">
        <v>8</v>
      </c>
      <c r="C7" s="89"/>
      <c r="D7" s="89"/>
      <c r="E7" s="89"/>
      <c r="F7" s="89" t="s">
        <v>10</v>
      </c>
      <c r="G7" s="169">
        <f>G8</f>
        <v>0</v>
      </c>
      <c r="H7" s="169">
        <f t="shared" ref="H7:J7" si="0">H8</f>
        <v>0</v>
      </c>
      <c r="I7" s="169">
        <f t="shared" si="0"/>
        <v>0</v>
      </c>
      <c r="J7" s="169">
        <f t="shared" si="0"/>
        <v>0</v>
      </c>
      <c r="K7" s="106">
        <f>IFERROR(J7/G7*100,0)</f>
        <v>0</v>
      </c>
      <c r="L7" s="106">
        <f>IFERROR(J7/I7*100,0)</f>
        <v>0</v>
      </c>
    </row>
    <row r="8" spans="2:12" x14ac:dyDescent="0.25">
      <c r="B8" s="7"/>
      <c r="C8" s="11">
        <v>84</v>
      </c>
      <c r="D8" s="11"/>
      <c r="E8" s="11"/>
      <c r="F8" s="11" t="s">
        <v>15</v>
      </c>
      <c r="G8" s="171"/>
      <c r="H8" s="171"/>
      <c r="I8" s="171"/>
      <c r="J8" s="174"/>
      <c r="K8" s="28"/>
      <c r="L8" s="28"/>
    </row>
    <row r="9" spans="2:12" x14ac:dyDescent="0.25">
      <c r="B9" s="8"/>
      <c r="C9" s="8"/>
      <c r="D9" s="8"/>
      <c r="E9" s="9" t="s">
        <v>28</v>
      </c>
      <c r="F9" s="13"/>
      <c r="G9" s="171"/>
      <c r="H9" s="171"/>
      <c r="I9" s="171"/>
      <c r="J9" s="174"/>
      <c r="K9" s="28"/>
      <c r="L9" s="28"/>
    </row>
    <row r="10" spans="2:12" s="35" customFormat="1" ht="25.5" x14ac:dyDescent="0.25">
      <c r="B10" s="107">
        <v>5</v>
      </c>
      <c r="C10" s="107"/>
      <c r="D10" s="107"/>
      <c r="E10" s="107"/>
      <c r="F10" s="108" t="s">
        <v>11</v>
      </c>
      <c r="G10" s="169">
        <f>G11</f>
        <v>0</v>
      </c>
      <c r="H10" s="169">
        <f t="shared" ref="H10:J10" si="1">H11</f>
        <v>0</v>
      </c>
      <c r="I10" s="169">
        <f t="shared" si="1"/>
        <v>0</v>
      </c>
      <c r="J10" s="169">
        <f t="shared" si="1"/>
        <v>0</v>
      </c>
      <c r="K10" s="106">
        <f>IFERROR(J10/G10*100,0)</f>
        <v>0</v>
      </c>
      <c r="L10" s="106">
        <f>IFERROR(J10/I10*100,0)</f>
        <v>0</v>
      </c>
    </row>
    <row r="11" spans="2:12" ht="25.5" x14ac:dyDescent="0.25">
      <c r="B11" s="11"/>
      <c r="C11" s="11">
        <v>54</v>
      </c>
      <c r="D11" s="11"/>
      <c r="E11" s="11"/>
      <c r="F11" s="23" t="s">
        <v>16</v>
      </c>
      <c r="G11" s="5"/>
      <c r="H11" s="5"/>
      <c r="I11" s="6"/>
      <c r="J11" s="28"/>
      <c r="K11" s="28"/>
      <c r="L11" s="28"/>
    </row>
    <row r="12" spans="2:12" x14ac:dyDescent="0.25">
      <c r="B12" s="12" t="s">
        <v>17</v>
      </c>
      <c r="C12" s="10"/>
      <c r="D12" s="10"/>
      <c r="E12" s="10"/>
      <c r="F12" s="22" t="s">
        <v>28</v>
      </c>
      <c r="G12" s="5"/>
      <c r="H12" s="5"/>
      <c r="I12" s="5"/>
      <c r="J12" s="28"/>
      <c r="K12" s="28"/>
      <c r="L12" s="28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Posebni izvještaji</vt:lpstr>
      <vt:lpstr>Obrazloženje</vt:lpstr>
      <vt:lpstr>naslovna</vt:lpstr>
      <vt:lpstr>SAŽETAK</vt:lpstr>
      <vt:lpstr> Račun prihoda i rashoda</vt:lpstr>
      <vt:lpstr>PR-RAS</vt:lpstr>
      <vt:lpstr>Rashodi i prihodi prema izvoru</vt:lpstr>
      <vt:lpstr>Rashodi prema funkcijskoj k </vt:lpstr>
      <vt:lpstr>Račun financiranja </vt:lpstr>
      <vt:lpstr>Sheet1</vt:lpstr>
      <vt:lpstr>Račun fin prema izvorima f</vt:lpstr>
      <vt:lpstr>Programska klasifikacija</vt:lpstr>
      <vt:lpstr>instrukcije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Javna Postrojba Beli Manastir</cp:lastModifiedBy>
  <cp:lastPrinted>2026-04-13T08:56:09Z</cp:lastPrinted>
  <dcterms:created xsi:type="dcterms:W3CDTF">2022-08-12T12:51:27Z</dcterms:created>
  <dcterms:modified xsi:type="dcterms:W3CDTF">2026-04-13T09:02:11Z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